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ANTAGIRO" sheetId="1" r:id="rId3"/>
    <sheet state="visible" name="ASTA" sheetId="2" r:id="rId4"/>
  </sheets>
  <definedNames>
    <definedName hidden="1" localSheetId="0" name="_xlnm._FilterDatabase">FANTAGIRO!$A$88:$B$95</definedName>
  </definedNames>
  <calcPr/>
</workbook>
</file>

<file path=xl/sharedStrings.xml><?xml version="1.0" encoding="utf-8"?>
<sst xmlns="http://schemas.openxmlformats.org/spreadsheetml/2006/main" count="211" uniqueCount="171">
  <si>
    <t>FANTAGIRO 2016 (Memorial Prince)</t>
  </si>
  <si>
    <t>PUNTEGGI</t>
  </si>
  <si>
    <t>Vene</t>
  </si>
  <si>
    <t>TOT</t>
  </si>
  <si>
    <t>MARECZKO Jakub</t>
  </si>
  <si>
    <t>LANDA Mikel</t>
  </si>
  <si>
    <t>DOMBROWSKI Joseph Lloyd</t>
  </si>
  <si>
    <t>VISCONTI Giovanni</t>
  </si>
  <si>
    <t>-</t>
  </si>
  <si>
    <t>TAPPA</t>
  </si>
  <si>
    <t>PARZIALI</t>
  </si>
  <si>
    <t>Lombo</t>
  </si>
  <si>
    <t>BETANCUR Carlos A.</t>
  </si>
  <si>
    <t>ATAPUMA Darwin</t>
  </si>
  <si>
    <t>DEMARE Arnaud</t>
  </si>
  <si>
    <t>MAJKA Rafal</t>
  </si>
  <si>
    <t>NIZZOLO Giacomo</t>
  </si>
  <si>
    <t>CARCERE</t>
  </si>
  <si>
    <t>FERRARI Roberto</t>
  </si>
  <si>
    <t>RIT</t>
  </si>
  <si>
    <t>WELLENS Tim</t>
  </si>
  <si>
    <t>DOPING</t>
  </si>
  <si>
    <t>tolti tutti i punti conquistati dal ciclista</t>
  </si>
  <si>
    <t>TXURRUKA Amets</t>
  </si>
  <si>
    <t>BRAMBILLA Gianluca</t>
  </si>
  <si>
    <t>Mantenimento</t>
  </si>
  <si>
    <t>1°</t>
  </si>
  <si>
    <t>2°</t>
  </si>
  <si>
    <t>3°</t>
  </si>
  <si>
    <t>ROSA</t>
  </si>
  <si>
    <t>ROSSA</t>
  </si>
  <si>
    <t>Musa</t>
  </si>
  <si>
    <t>AZZURRA</t>
  </si>
  <si>
    <t>DUMOULIN Tom</t>
  </si>
  <si>
    <t>BIANCA</t>
  </si>
  <si>
    <t>VIVIANI Elia</t>
  </si>
  <si>
    <t>POZZATO Filippo</t>
  </si>
  <si>
    <t>Maglie finali</t>
  </si>
  <si>
    <t>ROJAS GIL Jose Joaquin</t>
  </si>
  <si>
    <t>FUGLSANG Jakob</t>
  </si>
  <si>
    <t>KUNG Stefan</t>
  </si>
  <si>
    <t>AMADOR Andrey</t>
  </si>
  <si>
    <t>MEZGEC Luka</t>
  </si>
  <si>
    <t>PERAUD Jean Christophe</t>
  </si>
  <si>
    <t>Regolamento maglie</t>
  </si>
  <si>
    <t>Ogni corridore puo vestire e di conseguenza fare punti in una tappa</t>
  </si>
  <si>
    <t xml:space="preserve">con una maglia sola (quella piu importante nell'ordine qua sopra) </t>
  </si>
  <si>
    <t>Maffo</t>
  </si>
  <si>
    <t>ULISSI Diego</t>
  </si>
  <si>
    <t>VALVERDE Alejandro</t>
  </si>
  <si>
    <t>note:</t>
  </si>
  <si>
    <t>FORMOLO Davide</t>
  </si>
  <si>
    <t>per le maglie finali</t>
  </si>
  <si>
    <t>BONGIORNO Francesco Manuel</t>
  </si>
  <si>
    <t>se un corridore si piazza in piu classifiche</t>
  </si>
  <si>
    <t>PIRAZZI Stefano</t>
  </si>
  <si>
    <t>prende i punti anche delle altre classifiche</t>
  </si>
  <si>
    <t>BOEM Nicola</t>
  </si>
  <si>
    <t>non piu solo i punti di quella piu importante</t>
  </si>
  <si>
    <t>KOSHEVOY Ilia</t>
  </si>
  <si>
    <t>BELLETTI Manuel</t>
  </si>
  <si>
    <t xml:space="preserve">In caso di parimerito vince chi ha il corridore </t>
  </si>
  <si>
    <t>MODOLO Sacha</t>
  </si>
  <si>
    <t xml:space="preserve">meglio piazzato nella classifica </t>
  </si>
  <si>
    <t>della maglia rosa</t>
  </si>
  <si>
    <t>Iaschi</t>
  </si>
  <si>
    <t>Chi inizia il fantagiro senza tutti e 9 i corridori</t>
  </si>
  <si>
    <t>URAN URAN Rigoberto</t>
  </si>
  <si>
    <t>avrà una penalizzazione di 10 punti per ogni</t>
  </si>
  <si>
    <t>ZAKARIN Ilnur</t>
  </si>
  <si>
    <t>corridore non comprato quindi come se fosse ritirato</t>
  </si>
  <si>
    <t>KRUIJSWIJK Steven</t>
  </si>
  <si>
    <t>ANTON HERNANDEZ Igor</t>
  </si>
  <si>
    <t>HESJEDAL Ryder</t>
  </si>
  <si>
    <t>KOLOBNEV Alexandr</t>
  </si>
  <si>
    <t>TAARAMAE Rein</t>
  </si>
  <si>
    <t>CHAVES Esteban</t>
  </si>
  <si>
    <t>ZABEL Rick</t>
  </si>
  <si>
    <t>Bonaz</t>
  </si>
  <si>
    <t>NIBALI Vincenzo</t>
  </si>
  <si>
    <t xml:space="preserve">Nibali autoritirato dal Bonaz alla 16° tappa </t>
  </si>
  <si>
    <t>EWAN Caleb</t>
  </si>
  <si>
    <t>BATTAGLIN Enrico</t>
  </si>
  <si>
    <t>HOFLAND Moreno</t>
  </si>
  <si>
    <t>MOSER Moreno</t>
  </si>
  <si>
    <t>GENIEZ Alexandre</t>
  </si>
  <si>
    <t>PELUCCHI Matteo</t>
  </si>
  <si>
    <t>MORENO Javier</t>
  </si>
  <si>
    <t>COLBRELLI Sonny</t>
  </si>
  <si>
    <t>Kalle</t>
  </si>
  <si>
    <t>POZZOVIVO Domenico</t>
  </si>
  <si>
    <t>GREIPEL André</t>
  </si>
  <si>
    <t>CUNEGO Damiano</t>
  </si>
  <si>
    <t>KITTEL Marcel</t>
  </si>
  <si>
    <t>DE MARCHI Alessandro</t>
  </si>
  <si>
    <t>CANCELLARA Fabian</t>
  </si>
  <si>
    <t>OSS Daniel</t>
  </si>
  <si>
    <t>BOARO Manuele</t>
  </si>
  <si>
    <t>FIRSANOV Sergey</t>
  </si>
  <si>
    <t xml:space="preserve">CLASSIFICA </t>
  </si>
  <si>
    <t>PT</t>
  </si>
  <si>
    <t>DIFF</t>
  </si>
  <si>
    <t>Venerdì</t>
  </si>
  <si>
    <t>Mius</t>
  </si>
  <si>
    <t>Carlo</t>
  </si>
  <si>
    <t>Nibali</t>
  </si>
  <si>
    <t>Puzzovivo</t>
  </si>
  <si>
    <t>Marecko</t>
  </si>
  <si>
    <t>Uran</t>
  </si>
  <si>
    <t>Ulissi</t>
  </si>
  <si>
    <t>Dumulin</t>
  </si>
  <si>
    <t>Betancour</t>
  </si>
  <si>
    <t>Betancur</t>
  </si>
  <si>
    <t>Caleb ewan</t>
  </si>
  <si>
    <t>Greipel</t>
  </si>
  <si>
    <t>Landa</t>
  </si>
  <si>
    <t>Zakarain</t>
  </si>
  <si>
    <t>Valverde</t>
  </si>
  <si>
    <t>Viviani</t>
  </si>
  <si>
    <t>Atapuma</t>
  </si>
  <si>
    <t>Battaglin</t>
  </si>
  <si>
    <t>Cunego</t>
  </si>
  <si>
    <t>Donbrowki</t>
  </si>
  <si>
    <t>Krujswik</t>
  </si>
  <si>
    <t>Formolo</t>
  </si>
  <si>
    <t>Pozzato</t>
  </si>
  <si>
    <t>Demare</t>
  </si>
  <si>
    <t>Boonen</t>
  </si>
  <si>
    <t>Hofland</t>
  </si>
  <si>
    <t>Kittel</t>
  </si>
  <si>
    <t>Visconti</t>
  </si>
  <si>
    <t>Igor Anton</t>
  </si>
  <si>
    <t>Bongiorno</t>
  </si>
  <si>
    <t>Rojas</t>
  </si>
  <si>
    <t>Majka</t>
  </si>
  <si>
    <t>Rogers X</t>
  </si>
  <si>
    <t>Moser</t>
  </si>
  <si>
    <t>De marchi</t>
  </si>
  <si>
    <t>Hesjedal</t>
  </si>
  <si>
    <t>Pirazzi</t>
  </si>
  <si>
    <t>Fuglsang</t>
  </si>
  <si>
    <t>Nizzolo</t>
  </si>
  <si>
    <t>Wagner</t>
  </si>
  <si>
    <t>Geniez</t>
  </si>
  <si>
    <t>Cancellara</t>
  </si>
  <si>
    <t>Kolobnov</t>
  </si>
  <si>
    <t>Boem</t>
  </si>
  <si>
    <t>Kung</t>
  </si>
  <si>
    <t>Ferrari</t>
  </si>
  <si>
    <t>Gilbert</t>
  </si>
  <si>
    <t>Pelucchi</t>
  </si>
  <si>
    <t>Oss</t>
  </si>
  <si>
    <t>Taramae</t>
  </si>
  <si>
    <t>Koshevoy</t>
  </si>
  <si>
    <t>Amador</t>
  </si>
  <si>
    <t>Wellens</t>
  </si>
  <si>
    <t>Hepburn</t>
  </si>
  <si>
    <t>Moreno</t>
  </si>
  <si>
    <t>Boaro</t>
  </si>
  <si>
    <t>Chavez</t>
  </si>
  <si>
    <t>Belletti</t>
  </si>
  <si>
    <t>Mezjek</t>
  </si>
  <si>
    <t>Txurruka</t>
  </si>
  <si>
    <t>Gatto</t>
  </si>
  <si>
    <t>Colbrelli</t>
  </si>
  <si>
    <t>Firsanov</t>
  </si>
  <si>
    <t>Zabel</t>
  </si>
  <si>
    <t>Modolo</t>
  </si>
  <si>
    <t>Peroud</t>
  </si>
  <si>
    <t>Brambilla</t>
  </si>
  <si>
    <t>Chervier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</si>
</sst>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9">
    <font>
      <sz val="10.0"/>
      <color rgb="FF000000"/>
      <name val="Arial"/>
    </font>
    <font>
      <b/>
      <sz val="9.0"/>
      <color rgb="FFFF3399"/>
      <name val="Arial"/>
    </font>
    <font>
      <sz val="10.0"/>
      <name val="Arial"/>
    </font>
    <font>
      <sz val="9.0"/>
      <name val="Arial"/>
    </font>
    <font>
      <b/>
      <sz val="9.0"/>
      <color rgb="FFFF0000"/>
      <name val="Arial"/>
    </font>
    <font>
      <b/>
      <sz val="9.0"/>
      <name val="Arial"/>
    </font>
    <font>
      <b/>
      <sz val="9.0"/>
      <color rgb="FFB7B7B7"/>
      <name val="Arial"/>
    </font>
    <font>
      <b/>
      <sz val="9.0"/>
      <color rgb="FFFF66FF"/>
      <name val="Arial"/>
    </font>
    <font>
      <b/>
      <sz val="9.0"/>
      <color rgb="FFC0C0C0"/>
      <name val="Arial"/>
    </font>
    <font>
      <b/>
      <sz val="9.0"/>
      <color rgb="FF0000FF"/>
      <name val="Arial"/>
    </font>
    <font>
      <b/>
      <sz val="9.0"/>
      <color rgb="FFFFFFFF"/>
      <name val="Arial"/>
    </font>
    <font>
      <b/>
      <sz val="10.0"/>
      <name val="Arial"/>
    </font>
    <font>
      <b/>
      <sz val="9.0"/>
      <color rgb="FFFF0066"/>
      <name val="Arial"/>
    </font>
    <font>
      <b/>
      <sz val="9.0"/>
      <color rgb="FF0070C0"/>
      <name val="Arial"/>
    </font>
    <font>
      <b/>
      <sz val="9.0"/>
      <color rgb="FF95B3D7"/>
      <name val="Arial"/>
    </font>
    <font>
      <b/>
      <sz val="9.0"/>
      <color rgb="FF002060"/>
      <name val="Arial"/>
    </font>
    <font>
      <b/>
      <sz val="9.0"/>
      <color rgb="FF000000"/>
      <name val="Arial"/>
    </font>
    <font>
      <u/>
      <sz val="9.0"/>
      <name val="Arial"/>
    </font>
    <font>
      <b/>
      <sz val="10.0"/>
      <color rgb="FFFF0000"/>
      <name val="Arial"/>
    </font>
  </fonts>
  <fills count="7">
    <fill>
      <patternFill patternType="none"/>
    </fill>
    <fill>
      <patternFill patternType="lightGray"/>
    </fill>
    <fill>
      <patternFill patternType="solid">
        <fgColor rgb="FFFF0000"/>
        <bgColor rgb="FFFF0000"/>
      </patternFill>
    </fill>
    <fill>
      <patternFill patternType="solid">
        <fgColor rgb="FFD9D9D9"/>
        <bgColor rgb="FFD9D9D9"/>
      </patternFill>
    </fill>
    <fill>
      <patternFill patternType="solid">
        <fgColor rgb="FF000000"/>
        <bgColor rgb="FF000000"/>
      </patternFill>
    </fill>
    <fill>
      <patternFill patternType="solid">
        <fgColor rgb="FFC0C0C0"/>
        <bgColor rgb="FFC0C0C0"/>
      </patternFill>
    </fill>
    <fill>
      <patternFill patternType="solid">
        <fgColor rgb="FFEEECE1"/>
        <bgColor rgb="FFEEECE1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4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wrapText="0"/>
    </xf>
    <xf borderId="0" fillId="0" fontId="2" numFmtId="0" xfId="0" applyAlignment="1" applyFont="1">
      <alignment shrinkToFit="0" wrapText="0"/>
    </xf>
    <xf borderId="0" fillId="0" fontId="3" numFmtId="0" xfId="0" applyAlignment="1" applyFont="1">
      <alignment shrinkToFit="0" wrapText="0"/>
    </xf>
    <xf borderId="0" fillId="0" fontId="4" numFmtId="0" xfId="0" applyAlignment="1" applyFont="1">
      <alignment shrinkToFit="0" wrapText="0"/>
    </xf>
    <xf borderId="0" fillId="0" fontId="5" numFmtId="0" xfId="0" applyAlignment="1" applyFont="1">
      <alignment shrinkToFit="0" wrapText="0"/>
    </xf>
    <xf borderId="0" fillId="0" fontId="0" numFmtId="0" xfId="0" applyAlignment="1" applyFont="1">
      <alignment shrinkToFit="0" wrapText="0"/>
    </xf>
    <xf borderId="0" fillId="0" fontId="5" numFmtId="0" xfId="0" applyAlignment="1" applyFont="1">
      <alignment horizontal="center" shrinkToFit="0" wrapText="0"/>
    </xf>
    <xf borderId="0" fillId="0" fontId="5" numFmtId="0" xfId="0" applyAlignment="1" applyFont="1">
      <alignment horizontal="center" readingOrder="0" shrinkToFit="0" wrapText="0"/>
    </xf>
    <xf borderId="1" fillId="2" fontId="5" numFmtId="0" xfId="0" applyAlignment="1" applyBorder="1" applyFill="1" applyFont="1">
      <alignment shrinkToFit="0" wrapText="0"/>
    </xf>
    <xf borderId="0" fillId="0" fontId="6" numFmtId="0" xfId="0" applyAlignment="1" applyFont="1">
      <alignment shrinkToFit="0" wrapText="0"/>
    </xf>
    <xf borderId="0" fillId="3" fontId="5" numFmtId="0" xfId="0" applyAlignment="1" applyFill="1" applyFont="1">
      <alignment horizontal="center" shrinkToFit="0" wrapText="0"/>
    </xf>
    <xf borderId="0" fillId="0" fontId="7" numFmtId="0" xfId="0" applyAlignment="1" applyFont="1">
      <alignment shrinkToFit="0" wrapText="0"/>
    </xf>
    <xf borderId="0" fillId="0" fontId="4" numFmtId="0" xfId="0" applyAlignment="1" applyFont="1">
      <alignment horizontal="center" readingOrder="0" shrinkToFit="0" wrapText="0"/>
    </xf>
    <xf borderId="0" fillId="0" fontId="0" numFmtId="0" xfId="0" applyAlignment="1" applyFont="1">
      <alignment shrinkToFit="0" vertical="center" wrapText="1"/>
    </xf>
    <xf borderId="0" fillId="0" fontId="4" numFmtId="0" xfId="0" applyAlignment="1" applyFont="1">
      <alignment horizontal="center" shrinkToFit="0" wrapText="0"/>
    </xf>
    <xf borderId="1" fillId="4" fontId="8" numFmtId="0" xfId="0" applyAlignment="1" applyBorder="1" applyFill="1" applyFont="1">
      <alignment shrinkToFit="0" wrapText="0"/>
    </xf>
    <xf borderId="1" fillId="5" fontId="5" numFmtId="0" xfId="0" applyAlignment="1" applyBorder="1" applyFill="1" applyFont="1">
      <alignment shrinkToFit="0" wrapText="0"/>
    </xf>
    <xf borderId="0" fillId="2" fontId="5" numFmtId="0" xfId="0" applyAlignment="1" applyFont="1">
      <alignment horizontal="center" shrinkToFit="0" wrapText="0"/>
    </xf>
    <xf borderId="0" fillId="0" fontId="9" numFmtId="0" xfId="0" applyAlignment="1" applyFont="1">
      <alignment horizontal="center" readingOrder="0" shrinkToFit="0" wrapText="0"/>
    </xf>
    <xf borderId="1" fillId="4" fontId="10" numFmtId="0" xfId="0" applyAlignment="1" applyBorder="1" applyFont="1">
      <alignment shrinkToFit="0" wrapText="0"/>
    </xf>
    <xf borderId="0" fillId="0" fontId="11" numFmtId="0" xfId="0" applyAlignment="1" applyFont="1">
      <alignment shrinkToFit="0" wrapText="0"/>
    </xf>
    <xf borderId="0" fillId="0" fontId="1" numFmtId="0" xfId="0" applyAlignment="1" applyFont="1">
      <alignment horizontal="center" shrinkToFit="0" wrapText="0"/>
    </xf>
    <xf borderId="0" fillId="0" fontId="1" numFmtId="0" xfId="0" applyAlignment="1" applyFont="1">
      <alignment horizontal="center" readingOrder="0" shrinkToFit="0" wrapText="0"/>
    </xf>
    <xf borderId="0" fillId="0" fontId="5" numFmtId="0" xfId="0" applyAlignment="1" applyFont="1">
      <alignment horizontal="left" shrinkToFit="0" wrapText="0"/>
    </xf>
    <xf borderId="0" fillId="0" fontId="5" numFmtId="0" xfId="0" applyAlignment="1" applyFont="1">
      <alignment horizontal="right" shrinkToFit="0" wrapText="0"/>
    </xf>
    <xf borderId="0" fillId="0" fontId="12" numFmtId="0" xfId="0" applyAlignment="1" applyFont="1">
      <alignment shrinkToFit="0" wrapText="0"/>
    </xf>
    <xf borderId="0" fillId="0" fontId="13" numFmtId="0" xfId="0" applyAlignment="1" applyFont="1">
      <alignment shrinkToFit="0" wrapText="0"/>
    </xf>
    <xf borderId="1" fillId="2" fontId="7" numFmtId="0" xfId="0" applyAlignment="1" applyBorder="1" applyFont="1">
      <alignment horizontal="center" shrinkToFit="0" wrapText="0"/>
    </xf>
    <xf borderId="0" fillId="0" fontId="14" numFmtId="0" xfId="0" applyAlignment="1" applyFont="1">
      <alignment shrinkToFit="0" wrapText="0"/>
    </xf>
    <xf borderId="0" fillId="0" fontId="15" numFmtId="0" xfId="0" applyAlignment="1" applyFont="1">
      <alignment shrinkToFit="0" wrapText="0"/>
    </xf>
    <xf borderId="0" fillId="0" fontId="5" numFmtId="0" xfId="0" applyAlignment="1" applyFont="1">
      <alignment horizontal="left" readingOrder="0" shrinkToFit="0" wrapText="0"/>
    </xf>
    <xf borderId="0" fillId="2" fontId="10" numFmtId="0" xfId="0" applyAlignment="1" applyFont="1">
      <alignment horizontal="center" shrinkToFit="0" wrapText="0"/>
    </xf>
    <xf borderId="0" fillId="0" fontId="16" numFmtId="0" xfId="0" applyAlignment="1" applyFont="1">
      <alignment shrinkToFit="0" wrapText="0"/>
    </xf>
    <xf borderId="0" fillId="0" fontId="9" numFmtId="0" xfId="0" applyAlignment="1" applyFont="1">
      <alignment horizontal="center" shrinkToFit="0" wrapText="0"/>
    </xf>
    <xf borderId="0" fillId="2" fontId="1" numFmtId="0" xfId="0" applyAlignment="1" applyFont="1">
      <alignment horizontal="center" shrinkToFit="0" wrapText="0"/>
    </xf>
    <xf borderId="0" fillId="0" fontId="16" numFmtId="0" xfId="0" applyAlignment="1" applyFont="1">
      <alignment horizontal="center" shrinkToFit="0" wrapText="0"/>
    </xf>
    <xf borderId="0" fillId="0" fontId="17" numFmtId="0" xfId="0" applyAlignment="1" applyFont="1">
      <alignment shrinkToFit="0" wrapText="0"/>
    </xf>
    <xf borderId="0" fillId="0" fontId="2" numFmtId="0" xfId="0" applyAlignment="1" applyFont="1">
      <alignment horizontal="right" shrinkToFit="0" wrapText="0"/>
    </xf>
    <xf borderId="0" fillId="0" fontId="18" numFmtId="0" xfId="0" applyAlignment="1" applyFont="1">
      <alignment shrinkToFit="0" wrapText="0"/>
    </xf>
    <xf borderId="1" fillId="6" fontId="2" numFmtId="0" xfId="0" applyAlignment="1" applyBorder="1" applyFill="1" applyFont="1">
      <alignment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125641340247747"/>
          <c:y val="0.082508516748262"/>
          <c:w val="0.7000017528088968"/>
          <c:h val="0.8382865301623416"/>
        </c:manualLayout>
      </c:layout>
      <c:barChart>
        <c:barDir val="col"/>
        <c:ser>
          <c:idx val="0"/>
          <c:order val="0"/>
          <c:spPr>
            <a:solidFill>
              <a:srgbClr val="FF3399"/>
            </a:solidFill>
            <a:ln cmpd="sng">
              <a:solidFill>
                <a:srgbClr val="000000"/>
              </a:solidFill>
            </a:ln>
          </c:spPr>
          <c:cat>
            <c:strRef>
              <c:f>FANTAGIRO!$B$2:$V$2</c:f>
            </c:strRef>
          </c:cat>
          <c:val>
            <c:numRef>
              <c:f>FANTAGIRO!$B$3:$V$3</c:f>
              <c:numCache/>
            </c:numRef>
          </c:val>
        </c:ser>
        <c:ser>
          <c:idx val="1"/>
          <c:order val="1"/>
          <c:spPr>
            <a:solidFill>
              <a:srgbClr val="002060"/>
            </a:solidFill>
            <a:ln cmpd="sng">
              <a:solidFill>
                <a:srgbClr val="000000"/>
              </a:solidFill>
            </a:ln>
          </c:spPr>
          <c:cat>
            <c:strRef>
              <c:f>FANTAGIRO!$B$2:$V$2</c:f>
            </c:strRef>
          </c:cat>
          <c:val>
            <c:numRef>
              <c:f>FANTAGIRO!$B$4:$V$4</c:f>
              <c:numCache/>
            </c:numRef>
          </c:val>
        </c:ser>
        <c:ser>
          <c:idx val="2"/>
          <c:order val="2"/>
          <c:spPr>
            <a:solidFill>
              <a:srgbClr val="00B050"/>
            </a:solidFill>
            <a:ln cmpd="sng">
              <a:solidFill>
                <a:srgbClr val="000000"/>
              </a:solidFill>
            </a:ln>
          </c:spPr>
          <c:cat>
            <c:strRef>
              <c:f>FANTAGIRO!$B$2:$V$2</c:f>
            </c:strRef>
          </c:cat>
          <c:val>
            <c:numRef>
              <c:f>FANTAGIRO!$B$5:$V$5</c:f>
              <c:numCache/>
            </c:numRef>
          </c:val>
        </c:ser>
        <c:ser>
          <c:idx val="3"/>
          <c:order val="3"/>
          <c:spPr>
            <a:solidFill>
              <a:srgbClr val="0070C0"/>
            </a:solidFill>
            <a:ln cmpd="sng">
              <a:solidFill>
                <a:srgbClr val="000000"/>
              </a:solidFill>
            </a:ln>
          </c:spPr>
          <c:cat>
            <c:strRef>
              <c:f>FANTAGIRO!$B$2:$V$2</c:f>
            </c:strRef>
          </c:cat>
          <c:val>
            <c:numRef>
              <c:f>FANTAGIRO!$B$3:$V$3</c:f>
              <c:numCache/>
            </c:numRef>
          </c:val>
        </c:ser>
        <c:ser>
          <c:idx val="4"/>
          <c:order val="4"/>
          <c:spPr>
            <a:solidFill>
              <a:srgbClr val="000000"/>
            </a:solidFill>
            <a:ln cmpd="sng">
              <a:solidFill>
                <a:srgbClr val="000000"/>
              </a:solidFill>
            </a:ln>
          </c:spPr>
          <c:cat>
            <c:strRef>
              <c:f>FANTAGIRO!$B$2:$V$2</c:f>
            </c:strRef>
          </c:cat>
          <c:val>
            <c:numRef>
              <c:f>FANTAGIRO!$B$4:$V$4</c:f>
              <c:numCache/>
            </c:numRef>
          </c:val>
        </c:ser>
        <c:ser>
          <c:idx val="5"/>
          <c:order val="5"/>
          <c:spPr>
            <a:solidFill>
              <a:srgbClr val="FFC000"/>
            </a:solidFill>
            <a:ln cmpd="sng">
              <a:solidFill>
                <a:srgbClr val="000000"/>
              </a:solidFill>
            </a:ln>
          </c:spPr>
          <c:cat>
            <c:strRef>
              <c:f>FANTAGIRO!$B$2:$V$2</c:f>
            </c:strRef>
          </c:cat>
          <c:val>
            <c:numRef>
              <c:f>FANTAGIRO!$B$5:$V$5</c:f>
              <c:numCache/>
            </c:numRef>
          </c:val>
        </c:ser>
        <c:ser>
          <c:idx val="6"/>
          <c:order val="6"/>
          <c:spPr>
            <a:solidFill>
              <a:srgbClr val="FF0000"/>
            </a:solidFill>
            <a:ln cmpd="sng">
              <a:solidFill>
                <a:srgbClr val="000000"/>
              </a:solidFill>
            </a:ln>
          </c:spPr>
          <c:cat>
            <c:strRef>
              <c:f>FANTAGIRO!$B$2:$V$2</c:f>
            </c:strRef>
          </c:cat>
          <c:val>
            <c:numRef>
              <c:f>FANTAGIRO!$B$4:$V$4</c:f>
              <c:numCache/>
            </c:numRef>
          </c:val>
        </c:ser>
        <c:ser>
          <c:idx val="7"/>
          <c:order val="7"/>
          <c:spPr>
            <a:solidFill>
              <a:srgbClr val="C6625F"/>
            </a:solidFill>
            <a:ln cmpd="sng">
              <a:solidFill>
                <a:srgbClr val="000000"/>
              </a:solidFill>
            </a:ln>
          </c:spPr>
          <c:cat>
            <c:strRef>
              <c:f>FANTAGIRO!$B$2:$V$2</c:f>
            </c:strRef>
          </c:cat>
          <c:val>
            <c:numRef>
              <c:f>FANTAGIRO!$B$5:$V$5</c:f>
              <c:numCache/>
            </c:numRef>
          </c:val>
        </c:ser>
        <c:ser>
          <c:idx val="8"/>
          <c:order val="8"/>
          <c:spPr>
            <a:solidFill>
              <a:srgbClr val="B82E2E"/>
            </a:solidFill>
            <a:ln cmpd="sng">
              <a:solidFill>
                <a:srgbClr val="000000"/>
              </a:solidFill>
            </a:ln>
          </c:spPr>
          <c:cat>
            <c:strRef>
              <c:f>FANTAGIRO!$B$2:$V$2</c:f>
            </c:strRef>
          </c:cat>
          <c:val>
            <c:numRef>
              <c:f>FANTAGIRO!$B$5:$V$5</c:f>
              <c:numCache/>
            </c:numRef>
          </c:val>
        </c:ser>
        <c:ser>
          <c:idx val="9"/>
          <c:order val="9"/>
          <c:spPr>
            <a:solidFill>
              <a:srgbClr val="316395"/>
            </a:solidFill>
            <a:ln cmpd="sng">
              <a:solidFill>
                <a:srgbClr val="000000"/>
              </a:solidFill>
            </a:ln>
          </c:spPr>
          <c:cat>
            <c:strRef>
              <c:f>FANTAGIRO!$B$2:$V$2</c:f>
            </c:strRef>
          </c:cat>
          <c:val>
            <c:numRef>
              <c:f>FANTAGIRO!$B$6:$V$6</c:f>
              <c:numCache/>
            </c:numRef>
          </c:val>
        </c:ser>
        <c:ser>
          <c:idx val="10"/>
          <c:order val="10"/>
          <c:spPr>
            <a:solidFill>
              <a:srgbClr val="994499"/>
            </a:solidFill>
            <a:ln cmpd="sng">
              <a:solidFill>
                <a:srgbClr val="000000"/>
              </a:solidFill>
            </a:ln>
          </c:spPr>
          <c:cat>
            <c:strRef>
              <c:f>FANTAGIRO!$B$2:$V$2</c:f>
            </c:strRef>
          </c:cat>
          <c:val>
            <c:numRef>
              <c:f>FANTAGIRO!$W$12</c:f>
              <c:numCache/>
            </c:numRef>
          </c:val>
        </c:ser>
        <c:ser>
          <c:idx val="11"/>
          <c:order val="11"/>
          <c:spPr>
            <a:solidFill>
              <a:srgbClr val="22AA99"/>
            </a:solidFill>
            <a:ln cmpd="sng">
              <a:solidFill>
                <a:srgbClr val="000000"/>
              </a:solidFill>
            </a:ln>
          </c:spPr>
          <c:cat>
            <c:strRef>
              <c:f>FANTAGIRO!$B$2:$V$2</c:f>
            </c:strRef>
          </c:cat>
          <c:val>
            <c:numRef>
              <c:f>FANTAGIRO!$W$24</c:f>
              <c:numCache/>
            </c:numRef>
          </c:val>
        </c:ser>
        <c:ser>
          <c:idx val="12"/>
          <c:order val="12"/>
          <c:spPr>
            <a:solidFill>
              <a:srgbClr val="AAAA11"/>
            </a:solidFill>
            <a:ln cmpd="sng">
              <a:solidFill>
                <a:srgbClr val="000000"/>
              </a:solidFill>
            </a:ln>
          </c:spPr>
          <c:cat>
            <c:strRef>
              <c:f>FANTAGIRO!$B$2:$V$2</c:f>
            </c:strRef>
          </c:cat>
          <c:val>
            <c:numRef>
              <c:f>FANTAGIRO!$W$36</c:f>
              <c:numCache/>
            </c:numRef>
          </c:val>
        </c:ser>
        <c:ser>
          <c:idx val="13"/>
          <c:order val="13"/>
          <c:spPr>
            <a:solidFill>
              <a:srgbClr val="6633CC"/>
            </a:solidFill>
            <a:ln cmpd="sng">
              <a:solidFill>
                <a:srgbClr val="000000"/>
              </a:solidFill>
            </a:ln>
          </c:spPr>
          <c:cat>
            <c:strRef>
              <c:f>FANTAGIRO!$B$2:$V$2</c:f>
            </c:strRef>
          </c:cat>
          <c:val>
            <c:numRef>
              <c:f>FANTAGIRO!$W$48</c:f>
              <c:numCache/>
            </c:numRef>
          </c:val>
        </c:ser>
        <c:ser>
          <c:idx val="14"/>
          <c:order val="14"/>
          <c:spPr>
            <a:solidFill>
              <a:srgbClr val="E67300"/>
            </a:solidFill>
            <a:ln cmpd="sng">
              <a:solidFill>
                <a:srgbClr val="000000"/>
              </a:solidFill>
            </a:ln>
          </c:spPr>
          <c:cat>
            <c:strRef>
              <c:f>FANTAGIRO!$B$2:$V$2</c:f>
            </c:strRef>
          </c:cat>
          <c:val>
            <c:numRef>
              <c:f>FANTAGIRO!$W$60</c:f>
              <c:numCache/>
            </c:numRef>
          </c:val>
        </c:ser>
        <c:ser>
          <c:idx val="15"/>
          <c:order val="15"/>
          <c:spPr>
            <a:solidFill>
              <a:srgbClr val="8B0707"/>
            </a:solidFill>
            <a:ln cmpd="sng">
              <a:solidFill>
                <a:srgbClr val="000000"/>
              </a:solidFill>
            </a:ln>
          </c:spPr>
          <c:cat>
            <c:strRef>
              <c:f>FANTAGIRO!$B$2:$V$2</c:f>
            </c:strRef>
          </c:cat>
          <c:val>
            <c:numRef>
              <c:f>FANTAGIRO!$W$72</c:f>
              <c:numCache/>
            </c:numRef>
          </c:val>
        </c:ser>
        <c:ser>
          <c:idx val="16"/>
          <c:order val="16"/>
          <c:spPr>
            <a:solidFill>
              <a:srgbClr val="651067"/>
            </a:solidFill>
            <a:ln cmpd="sng">
              <a:solidFill>
                <a:srgbClr val="000000"/>
              </a:solidFill>
            </a:ln>
          </c:spPr>
          <c:cat>
            <c:strRef>
              <c:f>FANTAGIRO!$B$2:$V$2</c:f>
            </c:strRef>
          </c:cat>
          <c:val>
            <c:numRef>
              <c:f>FANTAGIRO!$W$84</c:f>
              <c:numCache/>
            </c:numRef>
          </c:val>
        </c:ser>
        <c:axId val="2023124625"/>
        <c:axId val="66801888"/>
      </c:barChart>
      <c:catAx>
        <c:axId val="202312462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1" i="0">
                <a:solidFill>
                  <a:srgbClr val="000000"/>
                </a:solidFill>
                <a:latin typeface="Roboto"/>
              </a:defRPr>
            </a:pPr>
          </a:p>
        </c:txPr>
        <c:crossAx val="66801888"/>
      </c:catAx>
      <c:valAx>
        <c:axId val="6680188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1" i="0">
                <a:solidFill>
                  <a:srgbClr val="000000"/>
                </a:solidFill>
                <a:latin typeface="Roboto"/>
              </a:defRPr>
            </a:pPr>
          </a:p>
        </c:txPr>
        <c:crossAx val="2023124625"/>
      </c:valAx>
      <c:spPr>
        <a:solidFill>
          <a:srgbClr val="444444"/>
        </a:solidFill>
      </c:spPr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  <c:spPr>
    <a:solidFill>
      <a:srgbClr val="FF0066"/>
    </a:solidFill>
  </c:spPr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07654925562280206"/>
          <c:y val="0.06514668341988279"/>
          <c:w val="0.8080199204629124"/>
          <c:h val="0.7589588618416344"/>
        </c:manualLayout>
      </c:layout>
      <c:lineChart>
        <c:ser>
          <c:idx val="0"/>
          <c:order val="0"/>
          <c:spPr>
            <a:ln cmpd="sng" w="19050">
              <a:solidFill>
                <a:srgbClr val="FF3399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FANTAGIRO!$B$2:$W$2</c:f>
            </c:strRef>
          </c:cat>
          <c:val>
            <c:numRef>
              <c:f>FANTAGIRO!$B$13:$W$13</c:f>
              <c:numCache/>
            </c:numRef>
          </c:val>
          <c:smooth val="0"/>
        </c:ser>
        <c:ser>
          <c:idx val="1"/>
          <c:order val="1"/>
          <c:spPr>
            <a:ln cmpd="sng" w="19050">
              <a:solidFill>
                <a:srgbClr val="00206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FANTAGIRO!$B$2:$W$2</c:f>
            </c:strRef>
          </c:cat>
          <c:val>
            <c:numRef>
              <c:f>FANTAGIRO!$B$25:$W$25</c:f>
              <c:numCache/>
            </c:numRef>
          </c:val>
          <c:smooth val="0"/>
        </c:ser>
        <c:ser>
          <c:idx val="2"/>
          <c:order val="2"/>
          <c:spPr>
            <a:ln cmpd="sng" w="19050">
              <a:solidFill>
                <a:srgbClr val="00B05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FANTAGIRO!$B$2:$W$2</c:f>
            </c:strRef>
          </c:cat>
          <c:val>
            <c:numRef>
              <c:f>FANTAGIRO!$B$37:$W$37</c:f>
              <c:numCache/>
            </c:numRef>
          </c:val>
          <c:smooth val="0"/>
        </c:ser>
        <c:ser>
          <c:idx val="3"/>
          <c:order val="3"/>
          <c:spPr>
            <a:ln cmpd="sng" w="19050">
              <a:solidFill>
                <a:srgbClr val="0070C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FANTAGIRO!$B$2:$W$2</c:f>
            </c:strRef>
          </c:cat>
          <c:val>
            <c:numRef>
              <c:f>FANTAGIRO!$B$49:$W$49</c:f>
              <c:numCache/>
            </c:numRef>
          </c:val>
          <c:smooth val="0"/>
        </c:ser>
        <c:ser>
          <c:idx val="4"/>
          <c:order val="4"/>
          <c:spPr>
            <a:ln cmpd="sng" w="19050">
              <a:solidFill>
                <a:srgbClr val="00000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FANTAGIRO!$B$2:$W$2</c:f>
            </c:strRef>
          </c:cat>
          <c:val>
            <c:numRef>
              <c:f>FANTAGIRO!$B$61:$W$61</c:f>
              <c:numCache/>
            </c:numRef>
          </c:val>
          <c:smooth val="0"/>
        </c:ser>
        <c:ser>
          <c:idx val="5"/>
          <c:order val="5"/>
          <c:spPr>
            <a:ln cmpd="sng" w="19050">
              <a:solidFill>
                <a:srgbClr val="FFC00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FANTAGIRO!$B$2:$W$2</c:f>
            </c:strRef>
          </c:cat>
          <c:val>
            <c:numRef>
              <c:f>FANTAGIRO!$B$73:$W$73</c:f>
              <c:numCache/>
            </c:numRef>
          </c:val>
          <c:smooth val="0"/>
        </c:ser>
        <c:ser>
          <c:idx val="6"/>
          <c:order val="6"/>
          <c:spPr>
            <a:ln cmpd="sng" w="19050">
              <a:solidFill>
                <a:srgbClr val="FF000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FANTAGIRO!$B$2:$W$2</c:f>
            </c:strRef>
          </c:cat>
          <c:val>
            <c:numRef>
              <c:f>FANTAGIRO!$B$85:$W$85</c:f>
              <c:numCache/>
            </c:numRef>
          </c:val>
          <c:smooth val="0"/>
        </c:ser>
        <c:axId val="1498131568"/>
        <c:axId val="373743790"/>
      </c:lineChart>
      <c:catAx>
        <c:axId val="1498131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1" i="0">
                <a:solidFill>
                  <a:srgbClr val="000000"/>
                </a:solidFill>
                <a:latin typeface="Roboto"/>
              </a:defRPr>
            </a:pPr>
          </a:p>
        </c:txPr>
        <c:crossAx val="373743790"/>
      </c:catAx>
      <c:valAx>
        <c:axId val="37374379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1" i="0">
                <a:solidFill>
                  <a:srgbClr val="000000"/>
                </a:solidFill>
                <a:latin typeface="Roboto"/>
              </a:defRPr>
            </a:pPr>
          </a:p>
        </c:txPr>
        <c:crossAx val="1498131568"/>
      </c:valAx>
      <c:spPr>
        <a:solidFill>
          <a:srgbClr val="444444"/>
        </a:solidFill>
      </c:spPr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  <c:spPr>
    <a:solidFill>
      <a:srgbClr val="FF0066"/>
    </a:solidFill>
  </c:spPr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1600">
                <a:solidFill>
                  <a:srgbClr val="000000"/>
                </a:solidFill>
                <a:latin typeface="Roboto"/>
              </a:defRPr>
            </a:pPr>
            <a:r>
              <a:rPr b="1" i="0" sz="1600">
                <a:solidFill>
                  <a:srgbClr val="000000"/>
                </a:solidFill>
                <a:latin typeface="Roboto"/>
              </a:rPr>
              <a:t>Classifica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rgbClr val="3366CC"/>
            </a:solidFill>
            <a:ln cmpd="sng">
              <a:solidFill>
                <a:srgbClr val="000000"/>
              </a:solidFill>
            </a:ln>
          </c:spPr>
          <c:val>
            <c:numRef>
              <c:f>FANTAGIRO!$B$89</c:f>
              <c:numCache/>
            </c:numRef>
          </c:val>
        </c:ser>
        <c:ser>
          <c:idx val="1"/>
          <c:order val="1"/>
          <c:spPr>
            <a:solidFill>
              <a:srgbClr val="DC3912"/>
            </a:solidFill>
            <a:ln cmpd="sng">
              <a:solidFill>
                <a:srgbClr val="000000"/>
              </a:solidFill>
            </a:ln>
          </c:spPr>
          <c:val>
            <c:numRef>
              <c:f>FANTAGIRO!$B$93</c:f>
              <c:numCache/>
            </c:numRef>
          </c:val>
        </c:ser>
        <c:ser>
          <c:idx val="2"/>
          <c:order val="2"/>
          <c:spPr>
            <a:solidFill>
              <a:srgbClr val="FF9900"/>
            </a:solidFill>
            <a:ln cmpd="sng">
              <a:solidFill>
                <a:srgbClr val="000000"/>
              </a:solidFill>
            </a:ln>
          </c:spPr>
          <c:val>
            <c:numRef>
              <c:f>FANTAGIRO!$B$90</c:f>
              <c:numCache/>
            </c:numRef>
          </c:val>
        </c:ser>
        <c:ser>
          <c:idx val="3"/>
          <c:order val="3"/>
          <c:spPr>
            <a:solidFill>
              <a:srgbClr val="109618"/>
            </a:solidFill>
            <a:ln cmpd="sng">
              <a:solidFill>
                <a:srgbClr val="000000"/>
              </a:solidFill>
            </a:ln>
          </c:spPr>
          <c:val>
            <c:numRef>
              <c:f>FANTAGIRO!$B$94</c:f>
              <c:numCache/>
            </c:numRef>
          </c:val>
        </c:ser>
        <c:ser>
          <c:idx val="4"/>
          <c:order val="4"/>
          <c:spPr>
            <a:solidFill>
              <a:srgbClr val="990099"/>
            </a:solidFill>
            <a:ln cmpd="sng">
              <a:solidFill>
                <a:srgbClr val="000000"/>
              </a:solidFill>
            </a:ln>
          </c:spPr>
          <c:val>
            <c:numRef>
              <c:f>FANTAGIRO!$B$92</c:f>
              <c:numCache/>
            </c:numRef>
          </c:val>
        </c:ser>
        <c:ser>
          <c:idx val="5"/>
          <c:order val="5"/>
          <c:spPr>
            <a:solidFill>
              <a:srgbClr val="DD4477"/>
            </a:solidFill>
            <a:ln cmpd="sng">
              <a:solidFill>
                <a:srgbClr val="000000"/>
              </a:solidFill>
            </a:ln>
          </c:spPr>
          <c:val>
            <c:numRef>
              <c:f>FANTAGIRO!$B$91</c:f>
              <c:numCache/>
            </c:numRef>
          </c:val>
        </c:ser>
        <c:ser>
          <c:idx val="6"/>
          <c:order val="6"/>
          <c:spPr>
            <a:solidFill>
              <a:srgbClr val="66AA00"/>
            </a:solidFill>
            <a:ln cmpd="sng">
              <a:solidFill>
                <a:srgbClr val="000000"/>
              </a:solidFill>
            </a:ln>
          </c:spPr>
          <c:val>
            <c:numRef>
              <c:f>FANTAGIRO!$B$95</c:f>
              <c:numCache/>
            </c:numRef>
          </c:val>
        </c:ser>
        <c:axId val="2002566421"/>
        <c:axId val="433348036"/>
      </c:barChart>
      <c:catAx>
        <c:axId val="200256642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1" i="0">
                <a:solidFill>
                  <a:srgbClr val="000000"/>
                </a:solidFill>
                <a:latin typeface="Roboto"/>
              </a:defRPr>
            </a:pPr>
          </a:p>
        </c:txPr>
        <c:crossAx val="433348036"/>
      </c:catAx>
      <c:valAx>
        <c:axId val="43334803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1" i="0">
                <a:solidFill>
                  <a:srgbClr val="000000"/>
                </a:solidFill>
                <a:latin typeface="Roboto"/>
              </a:defRPr>
            </a:pPr>
          </a:p>
        </c:txPr>
        <c:crossAx val="2002566421"/>
      </c:valAx>
      <c:spPr>
        <a:solidFill>
          <a:srgbClr val="FFFFFF"/>
        </a:solidFill>
      </c:spPr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152400</xdr:colOff>
      <xdr:row>85</xdr:row>
      <xdr:rowOff>0</xdr:rowOff>
    </xdr:from>
    <xdr:ext cx="4705350" cy="2828925"/>
    <xdr:graphicFrame>
      <xdr:nvGraphicFramePr>
        <xdr:cNvPr id="1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</xdr:col>
      <xdr:colOff>-1181100</xdr:colOff>
      <xdr:row>103</xdr:row>
      <xdr:rowOff>352425</xdr:rowOff>
    </xdr:from>
    <xdr:ext cx="9286875" cy="3648075"/>
    <xdr:graphicFrame>
      <xdr:nvGraphicFramePr>
        <xdr:cNvPr id="2" name="Chart 2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4</xdr:col>
      <xdr:colOff>57150</xdr:colOff>
      <xdr:row>85</xdr:row>
      <xdr:rowOff>0</xdr:rowOff>
    </xdr:from>
    <xdr:ext cx="5705475" cy="3419475"/>
    <xdr:graphicFrame>
      <xdr:nvGraphicFramePr>
        <xdr:cNvPr id="3" name="Chart 3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5.13" defaultRowHeight="15.0"/>
  <cols>
    <col customWidth="1" min="1" max="1" width="20.5"/>
    <col customWidth="1" min="2" max="2" width="4.63"/>
    <col customWidth="1" min="3" max="3" width="4.0"/>
    <col customWidth="1" min="4" max="22" width="3.25"/>
    <col customWidth="1" min="23" max="23" width="4.25"/>
    <col customWidth="1" min="24" max="24" width="1.25"/>
    <col customWidth="1" min="25" max="25" width="10.63"/>
    <col customWidth="1" min="26" max="26" width="5.0"/>
    <col customWidth="1" min="27" max="28" width="4.13"/>
    <col customWidth="1" min="29" max="29" width="7.63"/>
  </cols>
  <sheetData>
    <row r="1" ht="12.75" customHeight="1">
      <c r="A1" s="1"/>
      <c r="B1" s="2"/>
      <c r="C1" s="3"/>
      <c r="D1" s="3"/>
      <c r="E1" s="3"/>
      <c r="F1" s="1" t="s">
        <v>0</v>
      </c>
      <c r="G1" s="3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4" t="s">
        <v>1</v>
      </c>
      <c r="Z1" s="5"/>
      <c r="AA1" s="2"/>
      <c r="AB1" s="2"/>
      <c r="AC1" s="6"/>
    </row>
    <row r="2" ht="12.75" customHeight="1">
      <c r="A2" s="4" t="s">
        <v>2</v>
      </c>
      <c r="B2" s="7">
        <v>1.0</v>
      </c>
      <c r="C2" s="7">
        <v>2.0</v>
      </c>
      <c r="D2" s="7">
        <v>3.0</v>
      </c>
      <c r="E2" s="8">
        <v>4.0</v>
      </c>
      <c r="F2" s="8">
        <v>5.0</v>
      </c>
      <c r="G2" s="8">
        <v>6.0</v>
      </c>
      <c r="H2" s="8">
        <v>7.0</v>
      </c>
      <c r="I2" s="8">
        <v>8.0</v>
      </c>
      <c r="J2" s="8">
        <v>9.0</v>
      </c>
      <c r="K2" s="8">
        <v>10.0</v>
      </c>
      <c r="L2" s="8">
        <v>11.0</v>
      </c>
      <c r="M2" s="8">
        <v>12.0</v>
      </c>
      <c r="N2" s="8">
        <v>13.0</v>
      </c>
      <c r="O2" s="8">
        <v>14.0</v>
      </c>
      <c r="P2" s="8">
        <v>15.0</v>
      </c>
      <c r="Q2" s="8">
        <v>16.0</v>
      </c>
      <c r="R2" s="8">
        <v>17.0</v>
      </c>
      <c r="S2" s="8">
        <v>18.0</v>
      </c>
      <c r="T2" s="8">
        <v>19.0</v>
      </c>
      <c r="U2" s="8">
        <v>20.0</v>
      </c>
      <c r="V2" s="8">
        <v>21.0</v>
      </c>
      <c r="W2" s="7" t="s">
        <v>3</v>
      </c>
      <c r="X2" s="7"/>
      <c r="Y2" s="5">
        <v>1.0</v>
      </c>
      <c r="Z2" s="9">
        <v>25.0</v>
      </c>
      <c r="AA2" s="2"/>
      <c r="AB2" s="2"/>
      <c r="AC2" s="6"/>
    </row>
    <row r="3" ht="12.75" customHeight="1">
      <c r="A3" s="10" t="s">
        <v>4</v>
      </c>
      <c r="B3" s="7"/>
      <c r="C3" s="7"/>
      <c r="D3" s="7"/>
      <c r="E3" s="7"/>
      <c r="F3" s="11">
        <f>-10</f>
        <v>-10</v>
      </c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>
        <f t="shared" ref="W3:W11" si="1">SUM(B3:V3)</f>
        <v>-10</v>
      </c>
      <c r="X3" s="7"/>
      <c r="Y3" s="5">
        <v>2.0</v>
      </c>
      <c r="Z3" s="5">
        <v>20.0</v>
      </c>
      <c r="AA3" s="2"/>
      <c r="AB3" s="2"/>
      <c r="AC3" s="6"/>
    </row>
    <row r="4" ht="12.75" customHeight="1">
      <c r="A4" s="10" t="s">
        <v>5</v>
      </c>
      <c r="B4" s="7"/>
      <c r="C4" s="7"/>
      <c r="D4" s="7"/>
      <c r="E4" s="7"/>
      <c r="F4" s="7"/>
      <c r="G4" s="7">
        <f>2</f>
        <v>2</v>
      </c>
      <c r="H4" s="7"/>
      <c r="I4" s="7">
        <f>8</f>
        <v>8</v>
      </c>
      <c r="J4" s="7"/>
      <c r="K4" s="11">
        <f>-10</f>
        <v>-10</v>
      </c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>
        <f t="shared" si="1"/>
        <v>0</v>
      </c>
      <c r="X4" s="7"/>
      <c r="Y4" s="5">
        <v>3.0</v>
      </c>
      <c r="Z4" s="5">
        <v>16.0</v>
      </c>
      <c r="AA4" s="2"/>
      <c r="AB4" s="2"/>
      <c r="AC4" s="6"/>
    </row>
    <row r="5" ht="12.75" customHeight="1">
      <c r="A5" s="5" t="s">
        <v>6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>
        <f>8</f>
        <v>8</v>
      </c>
      <c r="Q5" s="7"/>
      <c r="R5" s="7"/>
      <c r="S5" s="7"/>
      <c r="T5" s="7"/>
      <c r="U5" s="7">
        <f>16</f>
        <v>16</v>
      </c>
      <c r="V5" s="7"/>
      <c r="W5" s="7">
        <f t="shared" si="1"/>
        <v>24</v>
      </c>
      <c r="X5" s="7"/>
      <c r="Y5" s="5">
        <v>4.0</v>
      </c>
      <c r="Z5" s="5">
        <v>14.0</v>
      </c>
      <c r="AA5" s="2"/>
      <c r="AB5" s="2"/>
      <c r="AC5" s="6"/>
    </row>
    <row r="6" ht="12.75" customHeight="1">
      <c r="A6" s="5" t="s">
        <v>7</v>
      </c>
      <c r="B6" s="7"/>
      <c r="C6" s="7"/>
      <c r="D6" s="7"/>
      <c r="E6" s="7"/>
      <c r="F6" s="7"/>
      <c r="G6" s="7"/>
      <c r="H6" s="7"/>
      <c r="I6" s="7"/>
      <c r="J6" s="7"/>
      <c r="K6" s="7">
        <f>9</f>
        <v>9</v>
      </c>
      <c r="L6" s="7"/>
      <c r="M6" s="7"/>
      <c r="N6" s="7">
        <f>20+6</f>
        <v>26</v>
      </c>
      <c r="O6" s="7"/>
      <c r="P6" s="7">
        <f>3</f>
        <v>3</v>
      </c>
      <c r="Q6" s="7"/>
      <c r="R6" s="7"/>
      <c r="S6" s="7"/>
      <c r="T6" s="7"/>
      <c r="U6" s="7">
        <f>7</f>
        <v>7</v>
      </c>
      <c r="V6" s="7"/>
      <c r="W6" s="7">
        <f t="shared" si="1"/>
        <v>45</v>
      </c>
      <c r="X6" s="7"/>
      <c r="Y6" s="5">
        <v>5.0</v>
      </c>
      <c r="Z6" s="5">
        <v>12.0</v>
      </c>
      <c r="AA6" s="2"/>
      <c r="AB6" s="2"/>
      <c r="AC6" s="6"/>
    </row>
    <row r="7" ht="12.75" customHeight="1">
      <c r="A7" s="5" t="s">
        <v>8</v>
      </c>
      <c r="B7" s="7">
        <v>-10.0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>
        <f t="shared" si="1"/>
        <v>-10</v>
      </c>
      <c r="X7" s="7"/>
      <c r="Y7" s="5">
        <v>6.0</v>
      </c>
      <c r="Z7" s="5">
        <v>10.0</v>
      </c>
      <c r="AA7" s="2"/>
      <c r="AB7" s="2"/>
      <c r="AC7" s="6"/>
    </row>
    <row r="8" ht="12.75" customHeight="1">
      <c r="A8" s="5" t="s">
        <v>8</v>
      </c>
      <c r="B8" s="7">
        <v>-10.0</v>
      </c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>
        <f t="shared" si="1"/>
        <v>-10</v>
      </c>
      <c r="X8" s="7"/>
      <c r="Y8" s="5">
        <v>7.0</v>
      </c>
      <c r="Z8" s="5">
        <v>9.0</v>
      </c>
      <c r="AA8" s="2"/>
      <c r="AB8" s="2"/>
      <c r="AC8" s="6"/>
    </row>
    <row r="9" ht="12.75" customHeight="1">
      <c r="A9" s="5" t="s">
        <v>8</v>
      </c>
      <c r="B9" s="7">
        <v>-10.0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>
        <f t="shared" si="1"/>
        <v>-10</v>
      </c>
      <c r="X9" s="7"/>
      <c r="Y9" s="5">
        <v>8.0</v>
      </c>
      <c r="Z9" s="5">
        <v>8.0</v>
      </c>
      <c r="AA9" s="2"/>
      <c r="AB9" s="2"/>
      <c r="AC9" s="6"/>
    </row>
    <row r="10" ht="12.75" customHeight="1">
      <c r="A10" s="5" t="s">
        <v>8</v>
      </c>
      <c r="B10" s="7">
        <v>-10.0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>
        <f t="shared" si="1"/>
        <v>-10</v>
      </c>
      <c r="X10" s="7"/>
      <c r="Y10" s="5">
        <v>9.0</v>
      </c>
      <c r="Z10" s="5">
        <v>7.0</v>
      </c>
      <c r="AA10" s="2"/>
      <c r="AB10" s="2"/>
      <c r="AC10" s="6"/>
    </row>
    <row r="11" ht="12.75" customHeight="1">
      <c r="A11" s="5" t="s">
        <v>8</v>
      </c>
      <c r="B11" s="7">
        <v>-10.0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>
        <f t="shared" si="1"/>
        <v>-10</v>
      </c>
      <c r="X11" s="7"/>
      <c r="Y11" s="5">
        <v>10.0</v>
      </c>
      <c r="Z11" s="5">
        <v>6.0</v>
      </c>
      <c r="AA11" s="2"/>
      <c r="AB11" s="2"/>
      <c r="AC11" s="6"/>
    </row>
    <row r="12" ht="12.75" customHeight="1">
      <c r="A12" s="5" t="s">
        <v>9</v>
      </c>
      <c r="B12" s="7">
        <f t="shared" ref="B12:W12" si="2">SUM(B3:B11)</f>
        <v>-50</v>
      </c>
      <c r="C12" s="7">
        <f t="shared" si="2"/>
        <v>0</v>
      </c>
      <c r="D12" s="7">
        <f t="shared" si="2"/>
        <v>0</v>
      </c>
      <c r="E12" s="7">
        <f t="shared" si="2"/>
        <v>0</v>
      </c>
      <c r="F12" s="7">
        <f t="shared" si="2"/>
        <v>-10</v>
      </c>
      <c r="G12" s="7">
        <f t="shared" si="2"/>
        <v>2</v>
      </c>
      <c r="H12" s="7">
        <f t="shared" si="2"/>
        <v>0</v>
      </c>
      <c r="I12" s="7">
        <f t="shared" si="2"/>
        <v>8</v>
      </c>
      <c r="J12" s="7">
        <f t="shared" si="2"/>
        <v>0</v>
      </c>
      <c r="K12" s="7">
        <f t="shared" si="2"/>
        <v>-1</v>
      </c>
      <c r="L12" s="7">
        <f t="shared" si="2"/>
        <v>0</v>
      </c>
      <c r="M12" s="7">
        <f t="shared" si="2"/>
        <v>0</v>
      </c>
      <c r="N12" s="7">
        <f t="shared" si="2"/>
        <v>26</v>
      </c>
      <c r="O12" s="7">
        <f t="shared" si="2"/>
        <v>0</v>
      </c>
      <c r="P12" s="7">
        <f t="shared" si="2"/>
        <v>11</v>
      </c>
      <c r="Q12" s="7">
        <f t="shared" si="2"/>
        <v>0</v>
      </c>
      <c r="R12" s="7">
        <f t="shared" si="2"/>
        <v>0</v>
      </c>
      <c r="S12" s="7">
        <f t="shared" si="2"/>
        <v>0</v>
      </c>
      <c r="T12" s="7">
        <f t="shared" si="2"/>
        <v>0</v>
      </c>
      <c r="U12" s="7">
        <f t="shared" si="2"/>
        <v>23</v>
      </c>
      <c r="V12" s="7">
        <f t="shared" si="2"/>
        <v>0</v>
      </c>
      <c r="W12" s="7">
        <f t="shared" si="2"/>
        <v>9</v>
      </c>
      <c r="X12" s="7"/>
      <c r="Y12" s="5">
        <v>11.0</v>
      </c>
      <c r="Z12" s="5">
        <v>5.0</v>
      </c>
      <c r="AA12" s="2"/>
      <c r="AB12" s="2"/>
      <c r="AC12" s="6"/>
    </row>
    <row r="13" ht="12.75" customHeight="1">
      <c r="A13" s="5" t="s">
        <v>10</v>
      </c>
      <c r="B13" s="7">
        <f>B12</f>
        <v>-50</v>
      </c>
      <c r="C13" s="7">
        <f t="shared" ref="C13:V13" si="3">B13+C12</f>
        <v>-50</v>
      </c>
      <c r="D13" s="7">
        <f t="shared" si="3"/>
        <v>-50</v>
      </c>
      <c r="E13" s="7">
        <f t="shared" si="3"/>
        <v>-50</v>
      </c>
      <c r="F13" s="7">
        <f t="shared" si="3"/>
        <v>-60</v>
      </c>
      <c r="G13" s="7">
        <f t="shared" si="3"/>
        <v>-58</v>
      </c>
      <c r="H13" s="7">
        <f t="shared" si="3"/>
        <v>-58</v>
      </c>
      <c r="I13" s="7">
        <f t="shared" si="3"/>
        <v>-50</v>
      </c>
      <c r="J13" s="7">
        <f t="shared" si="3"/>
        <v>-50</v>
      </c>
      <c r="K13" s="7">
        <f t="shared" si="3"/>
        <v>-51</v>
      </c>
      <c r="L13" s="7">
        <f t="shared" si="3"/>
        <v>-51</v>
      </c>
      <c r="M13" s="7">
        <f t="shared" si="3"/>
        <v>-51</v>
      </c>
      <c r="N13" s="7">
        <f t="shared" si="3"/>
        <v>-25</v>
      </c>
      <c r="O13" s="7">
        <f t="shared" si="3"/>
        <v>-25</v>
      </c>
      <c r="P13" s="7">
        <f t="shared" si="3"/>
        <v>-14</v>
      </c>
      <c r="Q13" s="7">
        <f t="shared" si="3"/>
        <v>-14</v>
      </c>
      <c r="R13" s="7">
        <f t="shared" si="3"/>
        <v>-14</v>
      </c>
      <c r="S13" s="7">
        <f t="shared" si="3"/>
        <v>-14</v>
      </c>
      <c r="T13" s="7">
        <f t="shared" si="3"/>
        <v>-14</v>
      </c>
      <c r="U13" s="7">
        <f t="shared" si="3"/>
        <v>9</v>
      </c>
      <c r="V13" s="7">
        <f t="shared" si="3"/>
        <v>9</v>
      </c>
      <c r="W13" s="7">
        <f>W12</f>
        <v>9</v>
      </c>
      <c r="X13" s="7"/>
      <c r="Y13" s="5">
        <v>12.0</v>
      </c>
      <c r="Z13" s="5">
        <v>4.0</v>
      </c>
      <c r="AA13" s="2"/>
      <c r="AB13" s="2"/>
      <c r="AC13" s="6"/>
    </row>
    <row r="14" ht="12.75" customHeight="1">
      <c r="A14" s="12" t="s">
        <v>11</v>
      </c>
      <c r="B14" s="7">
        <v>1.0</v>
      </c>
      <c r="C14" s="7">
        <v>2.0</v>
      </c>
      <c r="D14" s="7">
        <v>3.0</v>
      </c>
      <c r="E14" s="8">
        <v>4.0</v>
      </c>
      <c r="F14" s="8">
        <v>5.0</v>
      </c>
      <c r="G14" s="8">
        <v>6.0</v>
      </c>
      <c r="H14" s="8">
        <v>7.0</v>
      </c>
      <c r="I14" s="13">
        <v>8.0</v>
      </c>
      <c r="J14" s="13">
        <v>9.0</v>
      </c>
      <c r="K14" s="13">
        <v>10.0</v>
      </c>
      <c r="L14" s="8">
        <v>11.0</v>
      </c>
      <c r="M14" s="8">
        <v>12.0</v>
      </c>
      <c r="N14" s="13">
        <v>13.0</v>
      </c>
      <c r="O14" s="8">
        <v>14.0</v>
      </c>
      <c r="P14" s="8">
        <v>15.0</v>
      </c>
      <c r="Q14" s="8">
        <v>16.0</v>
      </c>
      <c r="R14" s="13">
        <v>17.0</v>
      </c>
      <c r="S14" s="13">
        <v>18.0</v>
      </c>
      <c r="T14" s="8">
        <v>19.0</v>
      </c>
      <c r="U14" s="8">
        <v>20.0</v>
      </c>
      <c r="V14" s="8">
        <v>21.0</v>
      </c>
      <c r="W14" s="7" t="s">
        <v>3</v>
      </c>
      <c r="X14" s="7"/>
      <c r="Y14" s="5">
        <v>13.0</v>
      </c>
      <c r="Z14" s="5">
        <v>3.0</v>
      </c>
      <c r="AA14" s="2"/>
      <c r="AB14" s="2"/>
      <c r="AC14" s="6"/>
    </row>
    <row r="15" ht="12.75" customHeight="1">
      <c r="A15" s="10" t="s">
        <v>12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11">
        <f>-10</f>
        <v>-10</v>
      </c>
      <c r="U15" s="11"/>
      <c r="V15" s="11"/>
      <c r="W15" s="11">
        <f>SUM(B15:V15)</f>
        <v>-10</v>
      </c>
      <c r="X15" s="7"/>
      <c r="Y15" s="5">
        <v>14.0</v>
      </c>
      <c r="Z15" s="5">
        <v>2.0</v>
      </c>
      <c r="AA15" s="2"/>
      <c r="AB15" s="2"/>
      <c r="AC15" s="6"/>
    </row>
    <row r="16" ht="12.75" customHeight="1">
      <c r="A16" s="5" t="s">
        <v>13</v>
      </c>
      <c r="B16" s="14"/>
      <c r="C16" s="7"/>
      <c r="D16" s="7"/>
      <c r="E16" s="7"/>
      <c r="F16" s="7"/>
      <c r="G16" s="7"/>
      <c r="H16" s="7"/>
      <c r="I16" s="7"/>
      <c r="J16" s="7"/>
      <c r="K16" s="7">
        <f>16</f>
        <v>16</v>
      </c>
      <c r="L16" s="7"/>
      <c r="M16" s="7"/>
      <c r="N16" s="7"/>
      <c r="O16" s="7">
        <f>14+3</f>
        <v>17</v>
      </c>
      <c r="P16" s="8">
        <v>3.0</v>
      </c>
      <c r="Q16" s="8">
        <v>3.0</v>
      </c>
      <c r="R16" s="8">
        <v>3.0</v>
      </c>
      <c r="S16" s="8">
        <v>3.0</v>
      </c>
      <c r="T16" s="7">
        <f>3</f>
        <v>3</v>
      </c>
      <c r="U16" s="7">
        <f>20+3</f>
        <v>23</v>
      </c>
      <c r="V16" s="8">
        <v>3.0</v>
      </c>
      <c r="W16" s="7">
        <f>SUM(B16:V16)+10</f>
        <v>84</v>
      </c>
      <c r="X16" s="7"/>
      <c r="Y16" s="5">
        <v>15.0</v>
      </c>
      <c r="Z16" s="5">
        <v>1.0</v>
      </c>
      <c r="AA16" s="2"/>
      <c r="AB16" s="2"/>
      <c r="AC16" s="6"/>
    </row>
    <row r="17" ht="12.75" customHeight="1">
      <c r="A17" s="10" t="s">
        <v>14</v>
      </c>
      <c r="B17" s="7"/>
      <c r="C17" s="7">
        <f>20+3</f>
        <v>23</v>
      </c>
      <c r="D17" s="7">
        <f>8</f>
        <v>8</v>
      </c>
      <c r="E17" s="7"/>
      <c r="F17" s="7">
        <f>20+6</f>
        <v>26</v>
      </c>
      <c r="G17" s="8">
        <v>6.0</v>
      </c>
      <c r="H17" s="7">
        <f>3+3</f>
        <v>6</v>
      </c>
      <c r="I17" s="8">
        <v>3.0</v>
      </c>
      <c r="J17" s="8">
        <v>6.0</v>
      </c>
      <c r="K17" s="8">
        <v>6.0</v>
      </c>
      <c r="L17" s="8">
        <v>6.0</v>
      </c>
      <c r="M17" s="8">
        <v>3.0</v>
      </c>
      <c r="N17" s="8">
        <v>6.0</v>
      </c>
      <c r="O17" s="11">
        <f>-10</f>
        <v>-10</v>
      </c>
      <c r="P17" s="11"/>
      <c r="Q17" s="11"/>
      <c r="R17" s="11"/>
      <c r="S17" s="11"/>
      <c r="T17" s="11"/>
      <c r="U17" s="11"/>
      <c r="V17" s="11"/>
      <c r="W17" s="11">
        <f t="shared" ref="W17:W18" si="4">SUM(B17:V17)</f>
        <v>89</v>
      </c>
      <c r="X17" s="7"/>
      <c r="Y17" s="2"/>
      <c r="Z17" s="2"/>
      <c r="AA17" s="2"/>
      <c r="AB17" s="2"/>
      <c r="AC17" s="6"/>
    </row>
    <row r="18" ht="12.75" customHeight="1">
      <c r="A18" s="5" t="s">
        <v>15</v>
      </c>
      <c r="B18" s="7"/>
      <c r="C18" s="7"/>
      <c r="D18" s="7"/>
      <c r="E18" s="7">
        <f>4</f>
        <v>4</v>
      </c>
      <c r="F18" s="7"/>
      <c r="G18" s="7">
        <f>7</f>
        <v>7</v>
      </c>
      <c r="H18" s="7"/>
      <c r="I18" s="7">
        <f>5</f>
        <v>5</v>
      </c>
      <c r="J18" s="7"/>
      <c r="K18" s="7">
        <f>5</f>
        <v>5</v>
      </c>
      <c r="L18" s="7">
        <f>2</f>
        <v>2</v>
      </c>
      <c r="M18" s="7"/>
      <c r="N18" s="7">
        <f>12</f>
        <v>12</v>
      </c>
      <c r="O18" s="7">
        <f>8</f>
        <v>8</v>
      </c>
      <c r="P18" s="7">
        <f>6</f>
        <v>6</v>
      </c>
      <c r="Q18" s="7">
        <f>7</f>
        <v>7</v>
      </c>
      <c r="R18" s="7"/>
      <c r="S18" s="7"/>
      <c r="T18" s="7">
        <f>12</f>
        <v>12</v>
      </c>
      <c r="U18" s="7">
        <f>6</f>
        <v>6</v>
      </c>
      <c r="V18" s="7"/>
      <c r="W18" s="7">
        <f t="shared" si="4"/>
        <v>74</v>
      </c>
      <c r="X18" s="7"/>
      <c r="Y18" s="2"/>
      <c r="Z18" s="2"/>
      <c r="AA18" s="2"/>
      <c r="AB18" s="2"/>
      <c r="AC18" s="6"/>
    </row>
    <row r="19" ht="12.75" customHeight="1">
      <c r="A19" s="4" t="s">
        <v>16</v>
      </c>
      <c r="B19" s="7"/>
      <c r="C19" s="7">
        <f>6</f>
        <v>6</v>
      </c>
      <c r="D19" s="7">
        <f>16</f>
        <v>16</v>
      </c>
      <c r="E19" s="7"/>
      <c r="F19" s="7"/>
      <c r="G19" s="7"/>
      <c r="H19" s="7">
        <f>20</f>
        <v>20</v>
      </c>
      <c r="I19" s="7"/>
      <c r="J19" s="7"/>
      <c r="K19" s="7"/>
      <c r="L19" s="7">
        <f>14</f>
        <v>14</v>
      </c>
      <c r="M19" s="7">
        <f>16+6</f>
        <v>22</v>
      </c>
      <c r="N19" s="13">
        <v>10.0</v>
      </c>
      <c r="O19" s="13">
        <v>10.0</v>
      </c>
      <c r="P19" s="13">
        <v>10.0</v>
      </c>
      <c r="Q19" s="13">
        <v>10.0</v>
      </c>
      <c r="R19" s="15">
        <f>20+10</f>
        <v>30</v>
      </c>
      <c r="S19" s="13">
        <v>10.0</v>
      </c>
      <c r="T19" s="13">
        <v>10.0</v>
      </c>
      <c r="U19" s="13">
        <v>10.0</v>
      </c>
      <c r="V19" s="13">
        <f>4+10</f>
        <v>14</v>
      </c>
      <c r="W19" s="15">
        <f>SUM(B19:V19)+50</f>
        <v>242</v>
      </c>
      <c r="X19" s="7"/>
      <c r="Y19" s="16" t="s">
        <v>17</v>
      </c>
      <c r="Z19" s="16">
        <v>-100.0</v>
      </c>
      <c r="AA19" s="2"/>
      <c r="AB19" s="2"/>
      <c r="AC19" s="6"/>
    </row>
    <row r="20" ht="12.75" customHeight="1">
      <c r="A20" s="5" t="s">
        <v>18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>
        <f t="shared" ref="W20:W23" si="5">SUM(B20:V20)</f>
        <v>0</v>
      </c>
      <c r="X20" s="7"/>
      <c r="Y20" s="17" t="s">
        <v>19</v>
      </c>
      <c r="Z20" s="17">
        <v>-10.0</v>
      </c>
      <c r="AA20" s="2"/>
      <c r="AB20" s="2"/>
      <c r="AC20" s="6"/>
    </row>
    <row r="21" ht="12.75" customHeight="1">
      <c r="A21" s="5" t="s">
        <v>20</v>
      </c>
      <c r="B21" s="7"/>
      <c r="C21" s="7"/>
      <c r="D21" s="7"/>
      <c r="E21" s="5"/>
      <c r="F21" s="7"/>
      <c r="G21" s="18">
        <f>25+6</f>
        <v>31</v>
      </c>
      <c r="H21" s="19">
        <v>10.0</v>
      </c>
      <c r="I21" s="19">
        <v>10.0</v>
      </c>
      <c r="J21" s="19">
        <v>10.0</v>
      </c>
      <c r="K21" s="8">
        <v>3.0</v>
      </c>
      <c r="L21" s="7">
        <f>7+3</f>
        <v>10</v>
      </c>
      <c r="M21" s="8">
        <v>3.0</v>
      </c>
      <c r="N21" s="7"/>
      <c r="O21" s="7"/>
      <c r="P21" s="7"/>
      <c r="Q21" s="7"/>
      <c r="R21" s="7"/>
      <c r="S21" s="7"/>
      <c r="T21" s="7"/>
      <c r="U21" s="7"/>
      <c r="V21" s="7"/>
      <c r="W21" s="7">
        <f t="shared" si="5"/>
        <v>77</v>
      </c>
      <c r="X21" s="7"/>
      <c r="Y21" s="20" t="s">
        <v>21</v>
      </c>
      <c r="Z21" s="20">
        <v>-50.0</v>
      </c>
      <c r="AA21" s="21" t="s">
        <v>22</v>
      </c>
      <c r="AB21" s="2"/>
      <c r="AC21" s="6"/>
    </row>
    <row r="22" ht="12.75" customHeight="1">
      <c r="A22" s="5" t="s">
        <v>23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>
        <f t="shared" si="5"/>
        <v>0</v>
      </c>
      <c r="X22" s="7"/>
      <c r="Y22" s="5"/>
      <c r="Z22" s="5"/>
      <c r="AA22" s="2"/>
      <c r="AB22" s="2"/>
      <c r="AC22" s="6"/>
    </row>
    <row r="23" ht="12.75" customHeight="1">
      <c r="A23" s="5" t="s">
        <v>24</v>
      </c>
      <c r="B23" s="7"/>
      <c r="C23" s="7"/>
      <c r="D23" s="7"/>
      <c r="E23" s="8">
        <v>12.0</v>
      </c>
      <c r="F23" s="7"/>
      <c r="G23" s="7"/>
      <c r="H23" s="7"/>
      <c r="I23" s="22">
        <f>25+15</f>
        <v>40</v>
      </c>
      <c r="J23" s="23">
        <v>15.0</v>
      </c>
      <c r="K23" s="7"/>
      <c r="L23" s="7"/>
      <c r="M23" s="7"/>
      <c r="N23" s="7"/>
      <c r="O23" s="7"/>
      <c r="P23" s="7"/>
      <c r="Q23" s="7"/>
      <c r="R23" s="7"/>
      <c r="S23" s="7">
        <f>16</f>
        <v>16</v>
      </c>
      <c r="T23" s="7"/>
      <c r="U23" s="7">
        <f>4</f>
        <v>4</v>
      </c>
      <c r="V23" s="7"/>
      <c r="W23" s="7">
        <f t="shared" si="5"/>
        <v>87</v>
      </c>
      <c r="X23" s="7"/>
      <c r="Y23" s="24" t="s">
        <v>25</v>
      </c>
      <c r="Z23" s="25" t="s">
        <v>26</v>
      </c>
      <c r="AA23" s="25" t="s">
        <v>27</v>
      </c>
      <c r="AB23" s="25" t="s">
        <v>28</v>
      </c>
      <c r="AC23" s="6"/>
    </row>
    <row r="24" ht="12.75" customHeight="1">
      <c r="A24" s="5" t="s">
        <v>9</v>
      </c>
      <c r="B24" s="7">
        <f t="shared" ref="B24:W24" si="6">SUM(B15:B23)</f>
        <v>0</v>
      </c>
      <c r="C24" s="7">
        <f t="shared" si="6"/>
        <v>29</v>
      </c>
      <c r="D24" s="7">
        <f t="shared" si="6"/>
        <v>24</v>
      </c>
      <c r="E24" s="7">
        <f t="shared" si="6"/>
        <v>16</v>
      </c>
      <c r="F24" s="7">
        <f t="shared" si="6"/>
        <v>26</v>
      </c>
      <c r="G24" s="7">
        <f t="shared" si="6"/>
        <v>44</v>
      </c>
      <c r="H24" s="7">
        <f t="shared" si="6"/>
        <v>36</v>
      </c>
      <c r="I24" s="7">
        <f t="shared" si="6"/>
        <v>58</v>
      </c>
      <c r="J24" s="7">
        <f t="shared" si="6"/>
        <v>31</v>
      </c>
      <c r="K24" s="7">
        <f t="shared" si="6"/>
        <v>30</v>
      </c>
      <c r="L24" s="7">
        <f t="shared" si="6"/>
        <v>32</v>
      </c>
      <c r="M24" s="7">
        <f t="shared" si="6"/>
        <v>28</v>
      </c>
      <c r="N24" s="7">
        <f t="shared" si="6"/>
        <v>28</v>
      </c>
      <c r="O24" s="7">
        <f t="shared" si="6"/>
        <v>25</v>
      </c>
      <c r="P24" s="7">
        <f t="shared" si="6"/>
        <v>19</v>
      </c>
      <c r="Q24" s="7">
        <f t="shared" si="6"/>
        <v>20</v>
      </c>
      <c r="R24" s="7">
        <f t="shared" si="6"/>
        <v>33</v>
      </c>
      <c r="S24" s="7">
        <f t="shared" si="6"/>
        <v>29</v>
      </c>
      <c r="T24" s="7">
        <f t="shared" si="6"/>
        <v>15</v>
      </c>
      <c r="U24" s="7">
        <f t="shared" si="6"/>
        <v>43</v>
      </c>
      <c r="V24" s="7">
        <f t="shared" si="6"/>
        <v>17</v>
      </c>
      <c r="W24" s="7">
        <f t="shared" si="6"/>
        <v>643</v>
      </c>
      <c r="X24" s="2"/>
      <c r="Y24" s="26" t="s">
        <v>29</v>
      </c>
      <c r="Z24" s="5">
        <v>15.0</v>
      </c>
      <c r="AA24" s="5">
        <v>10.0</v>
      </c>
      <c r="AB24" s="5">
        <v>5.0</v>
      </c>
      <c r="AC24" s="6"/>
    </row>
    <row r="25" ht="12.75" customHeight="1">
      <c r="A25" s="5" t="s">
        <v>10</v>
      </c>
      <c r="B25" s="7">
        <f>B24</f>
        <v>0</v>
      </c>
      <c r="C25" s="7">
        <f t="shared" ref="C25:V25" si="7">B25+C24</f>
        <v>29</v>
      </c>
      <c r="D25" s="7">
        <f t="shared" si="7"/>
        <v>53</v>
      </c>
      <c r="E25" s="7">
        <f t="shared" si="7"/>
        <v>69</v>
      </c>
      <c r="F25" s="7">
        <f t="shared" si="7"/>
        <v>95</v>
      </c>
      <c r="G25" s="7">
        <f t="shared" si="7"/>
        <v>139</v>
      </c>
      <c r="H25" s="7">
        <f t="shared" si="7"/>
        <v>175</v>
      </c>
      <c r="I25" s="7">
        <f t="shared" si="7"/>
        <v>233</v>
      </c>
      <c r="J25" s="7">
        <f t="shared" si="7"/>
        <v>264</v>
      </c>
      <c r="K25" s="7">
        <f t="shared" si="7"/>
        <v>294</v>
      </c>
      <c r="L25" s="7">
        <f t="shared" si="7"/>
        <v>326</v>
      </c>
      <c r="M25" s="7">
        <f t="shared" si="7"/>
        <v>354</v>
      </c>
      <c r="N25" s="7">
        <f t="shared" si="7"/>
        <v>382</v>
      </c>
      <c r="O25" s="7">
        <f t="shared" si="7"/>
        <v>407</v>
      </c>
      <c r="P25" s="7">
        <f t="shared" si="7"/>
        <v>426</v>
      </c>
      <c r="Q25" s="7">
        <f t="shared" si="7"/>
        <v>446</v>
      </c>
      <c r="R25" s="7">
        <f t="shared" si="7"/>
        <v>479</v>
      </c>
      <c r="S25" s="7">
        <f t="shared" si="7"/>
        <v>508</v>
      </c>
      <c r="T25" s="7">
        <f t="shared" si="7"/>
        <v>523</v>
      </c>
      <c r="U25" s="7">
        <f t="shared" si="7"/>
        <v>566</v>
      </c>
      <c r="V25" s="7">
        <f t="shared" si="7"/>
        <v>583</v>
      </c>
      <c r="W25" s="7">
        <f>W24</f>
        <v>643</v>
      </c>
      <c r="X25" s="7"/>
      <c r="Y25" s="4" t="s">
        <v>30</v>
      </c>
      <c r="Z25" s="5">
        <v>10.0</v>
      </c>
      <c r="AA25" s="5">
        <v>6.0</v>
      </c>
      <c r="AB25" s="5">
        <v>3.0</v>
      </c>
      <c r="AC25" s="6"/>
    </row>
    <row r="26" ht="12.75" customHeight="1">
      <c r="A26" s="4" t="s">
        <v>31</v>
      </c>
      <c r="B26" s="15">
        <v>1.0</v>
      </c>
      <c r="C26" s="7">
        <v>2.0</v>
      </c>
      <c r="D26" s="7">
        <v>3.0</v>
      </c>
      <c r="E26" s="8">
        <v>4.0</v>
      </c>
      <c r="F26" s="8">
        <v>5.0</v>
      </c>
      <c r="G26" s="13">
        <v>6.0</v>
      </c>
      <c r="H26" s="8">
        <v>7.0</v>
      </c>
      <c r="I26" s="8">
        <v>8.0</v>
      </c>
      <c r="J26" s="8">
        <v>9.0</v>
      </c>
      <c r="K26" s="8">
        <v>10.0</v>
      </c>
      <c r="L26" s="8">
        <v>11.0</v>
      </c>
      <c r="M26" s="8">
        <v>12.0</v>
      </c>
      <c r="N26" s="8">
        <v>13.0</v>
      </c>
      <c r="O26" s="8">
        <v>14.0</v>
      </c>
      <c r="P26" s="8">
        <v>15.0</v>
      </c>
      <c r="Q26" s="8">
        <v>16.0</v>
      </c>
      <c r="R26" s="8">
        <v>17.0</v>
      </c>
      <c r="S26" s="8">
        <v>18.0</v>
      </c>
      <c r="T26" s="8">
        <v>19.0</v>
      </c>
      <c r="U26" s="8">
        <v>20.0</v>
      </c>
      <c r="V26" s="8">
        <v>21.0</v>
      </c>
      <c r="W26" s="7" t="s">
        <v>3</v>
      </c>
      <c r="X26" s="7"/>
      <c r="Y26" s="27" t="s">
        <v>32</v>
      </c>
      <c r="Z26" s="5">
        <v>10.0</v>
      </c>
      <c r="AA26" s="5">
        <v>6.0</v>
      </c>
      <c r="AB26" s="5">
        <v>3.0</v>
      </c>
      <c r="AC26" s="6"/>
    </row>
    <row r="27" ht="12.75" customHeight="1">
      <c r="A27" s="10" t="s">
        <v>33</v>
      </c>
      <c r="B27" s="28">
        <f>25+15</f>
        <v>40</v>
      </c>
      <c r="C27" s="23">
        <v>15.0</v>
      </c>
      <c r="D27" s="8">
        <v>10.0</v>
      </c>
      <c r="E27" s="23">
        <f>20+15</f>
        <v>35</v>
      </c>
      <c r="F27" s="23">
        <v>15.0</v>
      </c>
      <c r="G27" s="23">
        <f>14+15</f>
        <v>29</v>
      </c>
      <c r="H27" s="23">
        <v>15.0</v>
      </c>
      <c r="I27" s="7"/>
      <c r="J27" s="7">
        <f>1</f>
        <v>1</v>
      </c>
      <c r="K27" s="7"/>
      <c r="L27" s="11">
        <f>-10</f>
        <v>-10</v>
      </c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>
        <f t="shared" ref="W27:W35" si="8">SUM(B27:V27)</f>
        <v>150</v>
      </c>
      <c r="X27" s="7"/>
      <c r="Y27" s="29" t="s">
        <v>34</v>
      </c>
      <c r="Z27" s="5">
        <v>5.0</v>
      </c>
      <c r="AA27" s="5"/>
      <c r="AB27" s="5"/>
      <c r="AC27" s="6"/>
    </row>
    <row r="28" ht="12.75" customHeight="1">
      <c r="A28" s="10" t="s">
        <v>35</v>
      </c>
      <c r="B28" s="7"/>
      <c r="C28" s="7">
        <f>3</f>
        <v>3</v>
      </c>
      <c r="D28" s="7">
        <f>20+3</f>
        <v>23</v>
      </c>
      <c r="E28" s="8">
        <v>3.0</v>
      </c>
      <c r="F28" s="7"/>
      <c r="G28" s="7"/>
      <c r="H28" s="7">
        <f>6</f>
        <v>6</v>
      </c>
      <c r="I28" s="11">
        <f>-10</f>
        <v>-10</v>
      </c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>
        <f t="shared" si="8"/>
        <v>25</v>
      </c>
      <c r="X28" s="7"/>
      <c r="Y28" s="30"/>
      <c r="Z28" s="5"/>
      <c r="AA28" s="2"/>
      <c r="AB28" s="2"/>
      <c r="AC28" s="6"/>
    </row>
    <row r="29" ht="12.75" customHeight="1">
      <c r="A29" s="5" t="s">
        <v>36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>
        <f t="shared" si="8"/>
        <v>0</v>
      </c>
      <c r="X29" s="7"/>
      <c r="Y29" s="24" t="s">
        <v>37</v>
      </c>
      <c r="Z29" s="25" t="s">
        <v>26</v>
      </c>
      <c r="AA29" s="25" t="s">
        <v>27</v>
      </c>
      <c r="AB29" s="25" t="s">
        <v>28</v>
      </c>
      <c r="AC29" s="6"/>
    </row>
    <row r="30" ht="12.75" customHeight="1">
      <c r="A30" s="5" t="s">
        <v>38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>
        <f t="shared" si="8"/>
        <v>0</v>
      </c>
      <c r="X30" s="7"/>
      <c r="Y30" s="26" t="s">
        <v>29</v>
      </c>
      <c r="Z30" s="5">
        <v>100.0</v>
      </c>
      <c r="AA30" s="5">
        <v>50.0</v>
      </c>
      <c r="AB30" s="5">
        <v>30.0</v>
      </c>
      <c r="AC30" s="6"/>
    </row>
    <row r="31" ht="12.75" customHeight="1">
      <c r="A31" s="5" t="s">
        <v>39</v>
      </c>
      <c r="B31" s="7"/>
      <c r="C31" s="7"/>
      <c r="D31" s="7"/>
      <c r="E31" s="7"/>
      <c r="F31" s="7"/>
      <c r="G31" s="7">
        <f>20+10</f>
        <v>30</v>
      </c>
      <c r="H31" s="7">
        <f>10</f>
        <v>10</v>
      </c>
      <c r="I31" s="7"/>
      <c r="J31" s="7"/>
      <c r="K31" s="7">
        <f>6</f>
        <v>6</v>
      </c>
      <c r="L31" s="7"/>
      <c r="M31" s="7"/>
      <c r="N31" s="7">
        <f>5</f>
        <v>5</v>
      </c>
      <c r="O31" s="7">
        <f>4</f>
        <v>4</v>
      </c>
      <c r="P31" s="7"/>
      <c r="Q31" s="7">
        <f>2</f>
        <v>2</v>
      </c>
      <c r="R31" s="7"/>
      <c r="S31" s="7"/>
      <c r="T31" s="7"/>
      <c r="U31" s="7"/>
      <c r="V31" s="7"/>
      <c r="W31" s="7">
        <f t="shared" si="8"/>
        <v>57</v>
      </c>
      <c r="X31" s="7"/>
      <c r="Y31" s="4" t="s">
        <v>30</v>
      </c>
      <c r="Z31" s="5">
        <v>50.0</v>
      </c>
      <c r="AA31" s="5">
        <v>30.0</v>
      </c>
      <c r="AB31" s="5">
        <v>10.0</v>
      </c>
      <c r="AC31" s="6"/>
    </row>
    <row r="32" ht="12.75" customHeight="1">
      <c r="A32" s="5" t="s">
        <v>40</v>
      </c>
      <c r="B32" s="7"/>
      <c r="C32" s="7"/>
      <c r="D32" s="7"/>
      <c r="E32" s="7"/>
      <c r="F32" s="7"/>
      <c r="G32" s="7"/>
      <c r="H32" s="7"/>
      <c r="I32" s="7"/>
      <c r="J32" s="7">
        <f>9</f>
        <v>9</v>
      </c>
      <c r="K32" s="7"/>
      <c r="L32" s="7"/>
      <c r="M32" s="7"/>
      <c r="N32" s="7"/>
      <c r="O32" s="7"/>
      <c r="P32" s="7"/>
      <c r="Q32" s="7"/>
      <c r="R32" s="7"/>
      <c r="S32" s="7">
        <f>2</f>
        <v>2</v>
      </c>
      <c r="T32" s="7"/>
      <c r="U32" s="7"/>
      <c r="V32" s="7"/>
      <c r="W32" s="7">
        <f t="shared" si="8"/>
        <v>11</v>
      </c>
      <c r="X32" s="7"/>
      <c r="Y32" s="27" t="s">
        <v>32</v>
      </c>
      <c r="Z32" s="5">
        <v>50.0</v>
      </c>
      <c r="AA32" s="5">
        <v>30.0</v>
      </c>
      <c r="AB32" s="5">
        <v>10.0</v>
      </c>
      <c r="AC32" s="6"/>
    </row>
    <row r="33" ht="12.75" customHeight="1">
      <c r="A33" s="5" t="s">
        <v>41</v>
      </c>
      <c r="B33" s="7">
        <f>16+5</f>
        <v>21</v>
      </c>
      <c r="C33" s="7">
        <f>7</f>
        <v>7</v>
      </c>
      <c r="D33" s="8">
        <v>5.0</v>
      </c>
      <c r="E33" s="7"/>
      <c r="F33" s="7"/>
      <c r="G33" s="7"/>
      <c r="H33" s="7"/>
      <c r="I33" s="7">
        <f>2</f>
        <v>2</v>
      </c>
      <c r="J33" s="7">
        <f>6+5</f>
        <v>11</v>
      </c>
      <c r="K33" s="7">
        <f>10+10</f>
        <v>20</v>
      </c>
      <c r="L33" s="7">
        <f>20+10</f>
        <v>30</v>
      </c>
      <c r="M33" s="7">
        <f>10</f>
        <v>10</v>
      </c>
      <c r="N33" s="22">
        <f>1+15</f>
        <v>16</v>
      </c>
      <c r="O33" s="7">
        <f>2</f>
        <v>2</v>
      </c>
      <c r="P33" s="7"/>
      <c r="Q33" s="7"/>
      <c r="R33" s="7"/>
      <c r="S33" s="7"/>
      <c r="T33" s="7">
        <f>1</f>
        <v>1</v>
      </c>
      <c r="U33" s="7"/>
      <c r="V33" s="7"/>
      <c r="W33" s="7">
        <f t="shared" si="8"/>
        <v>125</v>
      </c>
      <c r="X33" s="7"/>
      <c r="Y33" s="29" t="s">
        <v>34</v>
      </c>
      <c r="Z33" s="5">
        <v>50.0</v>
      </c>
      <c r="AA33" s="5"/>
      <c r="AB33" s="5"/>
      <c r="AC33" s="6"/>
    </row>
    <row r="34" ht="12.75" customHeight="1">
      <c r="A34" s="10" t="s">
        <v>42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11">
        <f>-10</f>
        <v>-10</v>
      </c>
      <c r="S34" s="11"/>
      <c r="T34" s="11"/>
      <c r="U34" s="11"/>
      <c r="V34" s="11"/>
      <c r="W34" s="11">
        <f t="shared" si="8"/>
        <v>-10</v>
      </c>
      <c r="X34" s="7"/>
      <c r="Y34" s="30"/>
      <c r="Z34" s="5"/>
      <c r="AA34" s="2"/>
      <c r="AB34" s="2"/>
      <c r="AC34" s="6"/>
    </row>
    <row r="35" ht="12.75" customHeight="1">
      <c r="A35" s="10" t="s">
        <v>43</v>
      </c>
      <c r="B35" s="7"/>
      <c r="C35" s="7"/>
      <c r="D35" s="11">
        <f>-10</f>
        <v>-10</v>
      </c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>
        <f t="shared" si="8"/>
        <v>-10</v>
      </c>
      <c r="X35" s="7"/>
      <c r="Y35" s="24" t="s">
        <v>44</v>
      </c>
      <c r="Z35" s="3"/>
      <c r="AA35" s="2"/>
      <c r="AB35" s="2"/>
      <c r="AC35" s="6"/>
    </row>
    <row r="36" ht="12.75" customHeight="1">
      <c r="A36" s="5" t="s">
        <v>9</v>
      </c>
      <c r="B36" s="7">
        <f t="shared" ref="B36:W36" si="9">SUM(B27:B35)</f>
        <v>61</v>
      </c>
      <c r="C36" s="7">
        <f t="shared" si="9"/>
        <v>25</v>
      </c>
      <c r="D36" s="7">
        <f t="shared" si="9"/>
        <v>28</v>
      </c>
      <c r="E36" s="7">
        <f t="shared" si="9"/>
        <v>38</v>
      </c>
      <c r="F36" s="7">
        <f t="shared" si="9"/>
        <v>15</v>
      </c>
      <c r="G36" s="7">
        <f t="shared" si="9"/>
        <v>59</v>
      </c>
      <c r="H36" s="7">
        <f t="shared" si="9"/>
        <v>31</v>
      </c>
      <c r="I36" s="7">
        <f t="shared" si="9"/>
        <v>-8</v>
      </c>
      <c r="J36" s="7">
        <f t="shared" si="9"/>
        <v>21</v>
      </c>
      <c r="K36" s="7">
        <f t="shared" si="9"/>
        <v>26</v>
      </c>
      <c r="L36" s="7">
        <f t="shared" si="9"/>
        <v>20</v>
      </c>
      <c r="M36" s="7">
        <f t="shared" si="9"/>
        <v>10</v>
      </c>
      <c r="N36" s="7">
        <f t="shared" si="9"/>
        <v>21</v>
      </c>
      <c r="O36" s="7">
        <f t="shared" si="9"/>
        <v>6</v>
      </c>
      <c r="P36" s="7">
        <f t="shared" si="9"/>
        <v>0</v>
      </c>
      <c r="Q36" s="7">
        <f t="shared" si="9"/>
        <v>2</v>
      </c>
      <c r="R36" s="7">
        <f t="shared" si="9"/>
        <v>-10</v>
      </c>
      <c r="S36" s="7">
        <f t="shared" si="9"/>
        <v>2</v>
      </c>
      <c r="T36" s="7">
        <f t="shared" si="9"/>
        <v>1</v>
      </c>
      <c r="U36" s="7">
        <f t="shared" si="9"/>
        <v>0</v>
      </c>
      <c r="V36" s="7">
        <f t="shared" si="9"/>
        <v>0</v>
      </c>
      <c r="W36" s="7">
        <f t="shared" si="9"/>
        <v>348</v>
      </c>
      <c r="X36" s="7"/>
      <c r="Y36" s="24" t="s">
        <v>45</v>
      </c>
      <c r="Z36" s="3"/>
      <c r="AA36" s="2"/>
      <c r="AB36" s="2"/>
      <c r="AC36" s="6"/>
    </row>
    <row r="37" ht="12.75" customHeight="1">
      <c r="A37" s="5" t="s">
        <v>10</v>
      </c>
      <c r="B37" s="7">
        <f>B36</f>
        <v>61</v>
      </c>
      <c r="C37" s="7">
        <f t="shared" ref="C37:V37" si="10">B37+C36</f>
        <v>86</v>
      </c>
      <c r="D37" s="7">
        <f t="shared" si="10"/>
        <v>114</v>
      </c>
      <c r="E37" s="7">
        <f t="shared" si="10"/>
        <v>152</v>
      </c>
      <c r="F37" s="7">
        <f t="shared" si="10"/>
        <v>167</v>
      </c>
      <c r="G37" s="7">
        <f t="shared" si="10"/>
        <v>226</v>
      </c>
      <c r="H37" s="7">
        <f t="shared" si="10"/>
        <v>257</v>
      </c>
      <c r="I37" s="7">
        <f t="shared" si="10"/>
        <v>249</v>
      </c>
      <c r="J37" s="7">
        <f t="shared" si="10"/>
        <v>270</v>
      </c>
      <c r="K37" s="7">
        <f t="shared" si="10"/>
        <v>296</v>
      </c>
      <c r="L37" s="7">
        <f t="shared" si="10"/>
        <v>316</v>
      </c>
      <c r="M37" s="7">
        <f t="shared" si="10"/>
        <v>326</v>
      </c>
      <c r="N37" s="7">
        <f t="shared" si="10"/>
        <v>347</v>
      </c>
      <c r="O37" s="7">
        <f t="shared" si="10"/>
        <v>353</v>
      </c>
      <c r="P37" s="7">
        <f t="shared" si="10"/>
        <v>353</v>
      </c>
      <c r="Q37" s="7">
        <f t="shared" si="10"/>
        <v>355</v>
      </c>
      <c r="R37" s="7">
        <f t="shared" si="10"/>
        <v>345</v>
      </c>
      <c r="S37" s="7">
        <f t="shared" si="10"/>
        <v>347</v>
      </c>
      <c r="T37" s="7">
        <f t="shared" si="10"/>
        <v>348</v>
      </c>
      <c r="U37" s="7">
        <f t="shared" si="10"/>
        <v>348</v>
      </c>
      <c r="V37" s="7">
        <f t="shared" si="10"/>
        <v>348</v>
      </c>
      <c r="W37" s="7">
        <f>W36</f>
        <v>348</v>
      </c>
      <c r="X37" s="7"/>
      <c r="Y37" s="24" t="s">
        <v>46</v>
      </c>
      <c r="Z37" s="3"/>
      <c r="AA37" s="2"/>
      <c r="AB37" s="2"/>
      <c r="AC37" s="6"/>
    </row>
    <row r="38" ht="12.75" customHeight="1">
      <c r="A38" s="4" t="s">
        <v>47</v>
      </c>
      <c r="B38" s="7">
        <v>1.0</v>
      </c>
      <c r="C38" s="7">
        <v>2.0</v>
      </c>
      <c r="D38" s="7">
        <v>3.0</v>
      </c>
      <c r="E38" s="8">
        <v>4.0</v>
      </c>
      <c r="F38" s="8">
        <v>5.0</v>
      </c>
      <c r="G38" s="8">
        <v>6.0</v>
      </c>
      <c r="H38" s="8">
        <v>7.0</v>
      </c>
      <c r="I38" s="8">
        <v>8.0</v>
      </c>
      <c r="J38" s="8">
        <v>9.0</v>
      </c>
      <c r="K38" s="8">
        <v>10.0</v>
      </c>
      <c r="L38" s="13">
        <v>11.0</v>
      </c>
      <c r="M38" s="8">
        <v>12.0</v>
      </c>
      <c r="N38" s="8">
        <v>13.0</v>
      </c>
      <c r="O38" s="8">
        <v>14.0</v>
      </c>
      <c r="P38" s="8">
        <v>15.0</v>
      </c>
      <c r="Q38" s="8">
        <v>16.0</v>
      </c>
      <c r="R38" s="8">
        <v>17.0</v>
      </c>
      <c r="S38" s="8">
        <v>18.0</v>
      </c>
      <c r="T38" s="8">
        <v>19.0</v>
      </c>
      <c r="U38" s="8">
        <v>20.0</v>
      </c>
      <c r="V38" s="13">
        <v>21.0</v>
      </c>
      <c r="W38" s="7" t="s">
        <v>3</v>
      </c>
      <c r="X38" s="7"/>
      <c r="Y38" s="24"/>
      <c r="Z38" s="3"/>
      <c r="AA38" s="2"/>
      <c r="AB38" s="2"/>
      <c r="AC38" s="6"/>
    </row>
    <row r="39" ht="12.75" customHeight="1">
      <c r="A39" s="5" t="s">
        <v>48</v>
      </c>
      <c r="B39" s="7"/>
      <c r="C39" s="7"/>
      <c r="D39" s="7"/>
      <c r="E39" s="18">
        <f>25+5</f>
        <v>30</v>
      </c>
      <c r="F39" s="8">
        <v>5.0</v>
      </c>
      <c r="G39" s="7"/>
      <c r="H39" s="7"/>
      <c r="I39" s="7"/>
      <c r="J39" s="7"/>
      <c r="K39" s="7"/>
      <c r="L39" s="18">
        <f>25+3</f>
        <v>28</v>
      </c>
      <c r="M39" s="7"/>
      <c r="N39" s="8">
        <v>3.0</v>
      </c>
      <c r="O39" s="8">
        <v>6.0</v>
      </c>
      <c r="P39" s="7">
        <f>5+6</f>
        <v>11</v>
      </c>
      <c r="Q39" s="7">
        <f>14+6</f>
        <v>20</v>
      </c>
      <c r="R39" s="8">
        <v>6.0</v>
      </c>
      <c r="S39" s="8">
        <v>3.0</v>
      </c>
      <c r="T39" s="7">
        <f>14+6</f>
        <v>20</v>
      </c>
      <c r="U39" s="8">
        <v>6.0</v>
      </c>
      <c r="V39" s="7"/>
      <c r="W39" s="7">
        <f>SUM(B39:V39)</f>
        <v>138</v>
      </c>
      <c r="X39" s="7"/>
      <c r="Y39" s="24"/>
      <c r="Z39" s="3"/>
      <c r="AA39" s="2"/>
      <c r="AB39" s="2"/>
      <c r="AC39" s="6"/>
    </row>
    <row r="40" ht="12.75" customHeight="1">
      <c r="A40" s="5" t="s">
        <v>49</v>
      </c>
      <c r="B40" s="7"/>
      <c r="C40" s="7"/>
      <c r="D40" s="7"/>
      <c r="E40" s="8">
        <v>14.0</v>
      </c>
      <c r="F40" s="7">
        <f>3</f>
        <v>3</v>
      </c>
      <c r="G40" s="7">
        <f>6</f>
        <v>6</v>
      </c>
      <c r="H40" s="7"/>
      <c r="I40" s="7">
        <f>10</f>
        <v>10</v>
      </c>
      <c r="J40" s="7"/>
      <c r="K40" s="7">
        <f>8+5</f>
        <v>13</v>
      </c>
      <c r="L40" s="7">
        <f>6+5</f>
        <v>11</v>
      </c>
      <c r="M40" s="8">
        <v>5.0</v>
      </c>
      <c r="N40" s="7">
        <f>14</f>
        <v>14</v>
      </c>
      <c r="O40" s="7">
        <f>5</f>
        <v>5</v>
      </c>
      <c r="P40" s="7">
        <f>16</f>
        <v>16</v>
      </c>
      <c r="Q40" s="18">
        <f>25+5</f>
        <v>30</v>
      </c>
      <c r="R40" s="8">
        <v>5.0</v>
      </c>
      <c r="S40" s="8">
        <v>5.0</v>
      </c>
      <c r="T40" s="7">
        <f>10</f>
        <v>10</v>
      </c>
      <c r="U40" s="7">
        <f>9+5</f>
        <v>14</v>
      </c>
      <c r="V40" s="8">
        <v>5.0</v>
      </c>
      <c r="W40" s="7">
        <f>SUM(B40:V40)+30</f>
        <v>196</v>
      </c>
      <c r="X40" s="7"/>
      <c r="Y40" s="24" t="s">
        <v>50</v>
      </c>
      <c r="Z40" s="3"/>
      <c r="AA40" s="2"/>
      <c r="AB40" s="2"/>
      <c r="AC40" s="6"/>
    </row>
    <row r="41" ht="12.75" customHeight="1">
      <c r="A41" s="5" t="s">
        <v>51</v>
      </c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>
        <f t="shared" ref="W41:W47" si="11">SUM(B41:V41)</f>
        <v>0</v>
      </c>
      <c r="X41" s="7"/>
      <c r="Y41" s="24" t="s">
        <v>52</v>
      </c>
      <c r="Z41" s="3"/>
      <c r="AA41" s="2"/>
      <c r="AB41" s="2"/>
      <c r="AC41" s="6"/>
    </row>
    <row r="42" ht="12.75" customHeight="1">
      <c r="A42" s="5" t="s">
        <v>53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>
        <f t="shared" si="11"/>
        <v>0</v>
      </c>
      <c r="X42" s="7"/>
      <c r="Y42" s="24" t="s">
        <v>54</v>
      </c>
      <c r="Z42" s="3"/>
      <c r="AA42" s="2"/>
      <c r="AB42" s="2"/>
      <c r="AC42" s="6"/>
    </row>
    <row r="43" ht="12.75" customHeight="1">
      <c r="A43" s="5" t="s">
        <v>55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>
        <f t="shared" si="11"/>
        <v>0</v>
      </c>
      <c r="X43" s="7"/>
      <c r="Y43" s="24" t="s">
        <v>56</v>
      </c>
      <c r="Z43" s="3"/>
      <c r="AA43" s="2"/>
      <c r="AB43" s="2"/>
      <c r="AC43" s="6"/>
    </row>
    <row r="44" ht="12.75" customHeight="1">
      <c r="A44" s="5" t="s">
        <v>57</v>
      </c>
      <c r="B44" s="7"/>
      <c r="C44" s="7"/>
      <c r="D44" s="7"/>
      <c r="E44" s="8">
        <v>6.0</v>
      </c>
      <c r="F44" s="8">
        <v>6.0</v>
      </c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>
        <f t="shared" si="11"/>
        <v>12</v>
      </c>
      <c r="X44" s="7"/>
      <c r="Y44" s="24" t="s">
        <v>58</v>
      </c>
      <c r="Z44" s="3"/>
      <c r="AA44" s="2"/>
      <c r="AB44" s="2"/>
      <c r="AC44" s="6"/>
    </row>
    <row r="45" ht="12.75" customHeight="1">
      <c r="A45" s="5" t="s">
        <v>59</v>
      </c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>
        <f t="shared" si="11"/>
        <v>0</v>
      </c>
      <c r="X45" s="7"/>
      <c r="Y45" s="7"/>
      <c r="Z45" s="3"/>
      <c r="AA45" s="2"/>
      <c r="AB45" s="2"/>
      <c r="AC45" s="6"/>
    </row>
    <row r="46" ht="12.75" customHeight="1">
      <c r="A46" s="10" t="s">
        <v>60</v>
      </c>
      <c r="B46" s="7"/>
      <c r="C46" s="7"/>
      <c r="D46" s="7">
        <f>5</f>
        <v>5</v>
      </c>
      <c r="E46" s="7"/>
      <c r="F46" s="7">
        <f>10</f>
        <v>10</v>
      </c>
      <c r="G46" s="7"/>
      <c r="H46" s="7">
        <f>4</f>
        <v>4</v>
      </c>
      <c r="I46" s="7"/>
      <c r="J46" s="7"/>
      <c r="K46" s="7"/>
      <c r="L46" s="7"/>
      <c r="M46" s="7">
        <f>3</f>
        <v>3</v>
      </c>
      <c r="N46" s="7"/>
      <c r="O46" s="7"/>
      <c r="P46" s="7"/>
      <c r="Q46" s="7"/>
      <c r="R46" s="7">
        <f>7</f>
        <v>7</v>
      </c>
      <c r="S46" s="11">
        <f>-10</f>
        <v>-10</v>
      </c>
      <c r="T46" s="11"/>
      <c r="U46" s="11"/>
      <c r="V46" s="11"/>
      <c r="W46" s="11">
        <f t="shared" si="11"/>
        <v>19</v>
      </c>
      <c r="X46" s="7"/>
      <c r="Y46" s="24" t="s">
        <v>61</v>
      </c>
      <c r="Z46" s="3"/>
      <c r="AA46" s="2"/>
      <c r="AB46" s="2"/>
      <c r="AC46" s="6"/>
    </row>
    <row r="47" ht="12.75" customHeight="1">
      <c r="A47" s="5" t="s">
        <v>62</v>
      </c>
      <c r="B47" s="7"/>
      <c r="C47" s="7">
        <f>16</f>
        <v>16</v>
      </c>
      <c r="D47" s="7"/>
      <c r="E47" s="7"/>
      <c r="F47" s="7"/>
      <c r="G47" s="7"/>
      <c r="H47" s="7">
        <f>16</f>
        <v>16</v>
      </c>
      <c r="I47" s="7"/>
      <c r="J47" s="7"/>
      <c r="K47" s="7"/>
      <c r="L47" s="7">
        <f>9</f>
        <v>9</v>
      </c>
      <c r="M47" s="7">
        <f>14</f>
        <v>14</v>
      </c>
      <c r="N47" s="7"/>
      <c r="O47" s="8">
        <v>3.0</v>
      </c>
      <c r="P47" s="8">
        <v>3.0</v>
      </c>
      <c r="Q47" s="7"/>
      <c r="R47" s="7">
        <f t="shared" ref="R47:S47" si="12">14</f>
        <v>14</v>
      </c>
      <c r="S47" s="7">
        <f t="shared" si="12"/>
        <v>14</v>
      </c>
      <c r="T47" s="7"/>
      <c r="U47" s="7"/>
      <c r="V47" s="7">
        <f>16+3</f>
        <v>19</v>
      </c>
      <c r="W47" s="7">
        <f t="shared" si="11"/>
        <v>108</v>
      </c>
      <c r="X47" s="7"/>
      <c r="Y47" s="24" t="s">
        <v>63</v>
      </c>
      <c r="Z47" s="3"/>
      <c r="AA47" s="2"/>
      <c r="AB47" s="2"/>
      <c r="AC47" s="6"/>
    </row>
    <row r="48" ht="12.75" customHeight="1">
      <c r="A48" s="5" t="s">
        <v>9</v>
      </c>
      <c r="B48" s="7">
        <f t="shared" ref="B48:W48" si="13">SUM(B39:B47)</f>
        <v>0</v>
      </c>
      <c r="C48" s="7">
        <f t="shared" si="13"/>
        <v>16</v>
      </c>
      <c r="D48" s="7">
        <f t="shared" si="13"/>
        <v>5</v>
      </c>
      <c r="E48" s="7">
        <f t="shared" si="13"/>
        <v>50</v>
      </c>
      <c r="F48" s="7">
        <f t="shared" si="13"/>
        <v>24</v>
      </c>
      <c r="G48" s="7">
        <f t="shared" si="13"/>
        <v>6</v>
      </c>
      <c r="H48" s="7">
        <f t="shared" si="13"/>
        <v>20</v>
      </c>
      <c r="I48" s="7">
        <f t="shared" si="13"/>
        <v>10</v>
      </c>
      <c r="J48" s="7">
        <f t="shared" si="13"/>
        <v>0</v>
      </c>
      <c r="K48" s="7">
        <f t="shared" si="13"/>
        <v>13</v>
      </c>
      <c r="L48" s="7">
        <f t="shared" si="13"/>
        <v>48</v>
      </c>
      <c r="M48" s="7">
        <f t="shared" si="13"/>
        <v>22</v>
      </c>
      <c r="N48" s="7">
        <f t="shared" si="13"/>
        <v>17</v>
      </c>
      <c r="O48" s="7">
        <f t="shared" si="13"/>
        <v>14</v>
      </c>
      <c r="P48" s="7">
        <f t="shared" si="13"/>
        <v>30</v>
      </c>
      <c r="Q48" s="7">
        <f t="shared" si="13"/>
        <v>50</v>
      </c>
      <c r="R48" s="7">
        <f t="shared" si="13"/>
        <v>32</v>
      </c>
      <c r="S48" s="7">
        <f t="shared" si="13"/>
        <v>12</v>
      </c>
      <c r="T48" s="7">
        <f t="shared" si="13"/>
        <v>30</v>
      </c>
      <c r="U48" s="7">
        <f t="shared" si="13"/>
        <v>20</v>
      </c>
      <c r="V48" s="7">
        <f t="shared" si="13"/>
        <v>24</v>
      </c>
      <c r="W48" s="7">
        <f t="shared" si="13"/>
        <v>473</v>
      </c>
      <c r="X48" s="7"/>
      <c r="Y48" s="24" t="s">
        <v>64</v>
      </c>
      <c r="Z48" s="3"/>
      <c r="AA48" s="2"/>
      <c r="AB48" s="2"/>
      <c r="AC48" s="6"/>
    </row>
    <row r="49" ht="12.75" customHeight="1">
      <c r="A49" s="5" t="s">
        <v>10</v>
      </c>
      <c r="B49" s="7">
        <f>B48</f>
        <v>0</v>
      </c>
      <c r="C49" s="7">
        <f t="shared" ref="C49:V49" si="14">B49+C48</f>
        <v>16</v>
      </c>
      <c r="D49" s="7">
        <f t="shared" si="14"/>
        <v>21</v>
      </c>
      <c r="E49" s="7">
        <f t="shared" si="14"/>
        <v>71</v>
      </c>
      <c r="F49" s="7">
        <f t="shared" si="14"/>
        <v>95</v>
      </c>
      <c r="G49" s="7">
        <f t="shared" si="14"/>
        <v>101</v>
      </c>
      <c r="H49" s="7">
        <f t="shared" si="14"/>
        <v>121</v>
      </c>
      <c r="I49" s="7">
        <f t="shared" si="14"/>
        <v>131</v>
      </c>
      <c r="J49" s="7">
        <f t="shared" si="14"/>
        <v>131</v>
      </c>
      <c r="K49" s="7">
        <f t="shared" si="14"/>
        <v>144</v>
      </c>
      <c r="L49" s="7">
        <f t="shared" si="14"/>
        <v>192</v>
      </c>
      <c r="M49" s="7">
        <f t="shared" si="14"/>
        <v>214</v>
      </c>
      <c r="N49" s="7">
        <f t="shared" si="14"/>
        <v>231</v>
      </c>
      <c r="O49" s="7">
        <f t="shared" si="14"/>
        <v>245</v>
      </c>
      <c r="P49" s="7">
        <f t="shared" si="14"/>
        <v>275</v>
      </c>
      <c r="Q49" s="7">
        <f t="shared" si="14"/>
        <v>325</v>
      </c>
      <c r="R49" s="7">
        <f t="shared" si="14"/>
        <v>357</v>
      </c>
      <c r="S49" s="7">
        <f t="shared" si="14"/>
        <v>369</v>
      </c>
      <c r="T49" s="7">
        <f t="shared" si="14"/>
        <v>399</v>
      </c>
      <c r="U49" s="7">
        <f t="shared" si="14"/>
        <v>419</v>
      </c>
      <c r="V49" s="7">
        <f t="shared" si="14"/>
        <v>443</v>
      </c>
      <c r="W49" s="7">
        <f>W48</f>
        <v>473</v>
      </c>
      <c r="X49" s="7"/>
      <c r="Y49" s="2"/>
      <c r="Z49" s="3"/>
      <c r="AA49" s="2"/>
      <c r="AB49" s="2"/>
      <c r="AC49" s="6"/>
    </row>
    <row r="50" ht="12.75" customHeight="1">
      <c r="A50" s="4" t="s">
        <v>65</v>
      </c>
      <c r="B50" s="7">
        <v>1.0</v>
      </c>
      <c r="C50" s="7">
        <v>2.0</v>
      </c>
      <c r="D50" s="7">
        <v>3.0</v>
      </c>
      <c r="E50" s="8">
        <v>4.0</v>
      </c>
      <c r="F50" s="8">
        <v>5.0</v>
      </c>
      <c r="G50" s="8">
        <v>6.0</v>
      </c>
      <c r="H50" s="8">
        <v>7.0</v>
      </c>
      <c r="I50" s="8">
        <v>8.0</v>
      </c>
      <c r="J50" s="8">
        <v>9.0</v>
      </c>
      <c r="K50" s="8">
        <v>10.0</v>
      </c>
      <c r="L50" s="8">
        <v>11.0</v>
      </c>
      <c r="M50" s="8">
        <v>12.0</v>
      </c>
      <c r="N50" s="8">
        <v>13.0</v>
      </c>
      <c r="O50" s="13">
        <v>14.0</v>
      </c>
      <c r="P50" s="13">
        <v>15.0</v>
      </c>
      <c r="Q50" s="13">
        <v>16.0</v>
      </c>
      <c r="R50" s="8">
        <v>17.0</v>
      </c>
      <c r="S50" s="8">
        <v>18.0</v>
      </c>
      <c r="T50" s="13">
        <v>19.0</v>
      </c>
      <c r="U50" s="13">
        <v>20.0</v>
      </c>
      <c r="V50" s="8">
        <v>21.0</v>
      </c>
      <c r="W50" s="7" t="s">
        <v>3</v>
      </c>
      <c r="X50" s="7"/>
      <c r="Y50" s="24" t="s">
        <v>66</v>
      </c>
      <c r="Z50" s="2"/>
      <c r="AA50" s="2"/>
      <c r="AB50" s="2"/>
      <c r="AC50" s="6"/>
    </row>
    <row r="51" ht="12.75" customHeight="1">
      <c r="A51" s="5" t="s">
        <v>67</v>
      </c>
      <c r="B51" s="7"/>
      <c r="C51" s="7"/>
      <c r="D51" s="7"/>
      <c r="E51" s="7"/>
      <c r="F51" s="7"/>
      <c r="G51" s="7">
        <f>8</f>
        <v>8</v>
      </c>
      <c r="H51" s="7"/>
      <c r="I51" s="7">
        <f>3</f>
        <v>3</v>
      </c>
      <c r="J51" s="7"/>
      <c r="K51" s="7"/>
      <c r="L51" s="7">
        <f>3</f>
        <v>3</v>
      </c>
      <c r="M51" s="7"/>
      <c r="N51" s="7">
        <f>8</f>
        <v>8</v>
      </c>
      <c r="O51" s="7">
        <f>7</f>
        <v>7</v>
      </c>
      <c r="P51" s="7"/>
      <c r="Q51" s="7"/>
      <c r="R51" s="7"/>
      <c r="S51" s="7"/>
      <c r="T51" s="7">
        <f>9</f>
        <v>9</v>
      </c>
      <c r="U51" s="7">
        <f>8</f>
        <v>8</v>
      </c>
      <c r="V51" s="7"/>
      <c r="W51" s="7">
        <f t="shared" ref="W51:W57" si="15">SUM(B51:V51)</f>
        <v>46</v>
      </c>
      <c r="X51" s="7"/>
      <c r="Y51" s="24" t="s">
        <v>68</v>
      </c>
      <c r="Z51" s="2"/>
      <c r="AA51" s="2"/>
      <c r="AB51" s="2"/>
      <c r="AC51" s="6"/>
    </row>
    <row r="52" ht="12.75" customHeight="1">
      <c r="A52" s="10" t="s">
        <v>69</v>
      </c>
      <c r="B52" s="7"/>
      <c r="C52" s="7"/>
      <c r="D52" s="7"/>
      <c r="E52" s="7">
        <f>9</f>
        <v>9</v>
      </c>
      <c r="F52" s="7"/>
      <c r="G52" s="7">
        <f>16+5</f>
        <v>21</v>
      </c>
      <c r="H52" s="7">
        <f>5</f>
        <v>5</v>
      </c>
      <c r="I52" s="7">
        <f>6+10</f>
        <v>16</v>
      </c>
      <c r="J52" s="7"/>
      <c r="K52" s="7"/>
      <c r="L52" s="7">
        <f>4</f>
        <v>4</v>
      </c>
      <c r="M52" s="7"/>
      <c r="N52" s="7">
        <f>2</f>
        <v>2</v>
      </c>
      <c r="O52" s="7">
        <f>9</f>
        <v>9</v>
      </c>
      <c r="P52" s="7">
        <f>9</f>
        <v>9</v>
      </c>
      <c r="Q52" s="7">
        <f>16</f>
        <v>16</v>
      </c>
      <c r="R52" s="7"/>
      <c r="S52" s="7"/>
      <c r="T52" s="11">
        <f>-10</f>
        <v>-10</v>
      </c>
      <c r="U52" s="11"/>
      <c r="V52" s="11"/>
      <c r="W52" s="11">
        <f t="shared" si="15"/>
        <v>81</v>
      </c>
      <c r="X52" s="7"/>
      <c r="Y52" s="24" t="s">
        <v>70</v>
      </c>
      <c r="Z52" s="2"/>
      <c r="AA52" s="2"/>
      <c r="AB52" s="2"/>
      <c r="AC52" s="6"/>
    </row>
    <row r="53" ht="12.75" customHeight="1">
      <c r="A53" s="5" t="s">
        <v>71</v>
      </c>
      <c r="B53" s="7"/>
      <c r="C53" s="7"/>
      <c r="D53" s="7"/>
      <c r="E53" s="7">
        <f>16</f>
        <v>16</v>
      </c>
      <c r="F53" s="7">
        <f>4</f>
        <v>4</v>
      </c>
      <c r="G53" s="7">
        <f>5</f>
        <v>5</v>
      </c>
      <c r="H53" s="7"/>
      <c r="I53" s="7">
        <f>9+5</f>
        <v>14</v>
      </c>
      <c r="J53" s="7"/>
      <c r="K53" s="7">
        <f>4</f>
        <v>4</v>
      </c>
      <c r="L53" s="7">
        <f>1</f>
        <v>1</v>
      </c>
      <c r="M53" s="7"/>
      <c r="N53" s="7">
        <f>9</f>
        <v>9</v>
      </c>
      <c r="O53" s="22">
        <f t="shared" ref="O53:Q53" si="16">20+15</f>
        <v>35</v>
      </c>
      <c r="P53" s="22">
        <f t="shared" si="16"/>
        <v>35</v>
      </c>
      <c r="Q53" s="22">
        <f t="shared" si="16"/>
        <v>35</v>
      </c>
      <c r="R53" s="22">
        <v>15.0</v>
      </c>
      <c r="S53" s="22">
        <v>15.0</v>
      </c>
      <c r="T53" s="8">
        <v>5.0</v>
      </c>
      <c r="U53" s="7">
        <f>3</f>
        <v>3</v>
      </c>
      <c r="V53" s="7"/>
      <c r="W53" s="7">
        <f t="shared" si="15"/>
        <v>196</v>
      </c>
      <c r="X53" s="7"/>
      <c r="Y53" s="2"/>
      <c r="Z53" s="2"/>
      <c r="AA53" s="2"/>
      <c r="AB53" s="2"/>
      <c r="AC53" s="6"/>
    </row>
    <row r="54" ht="12.75" customHeight="1">
      <c r="A54" s="5" t="s">
        <v>72</v>
      </c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>
        <f t="shared" si="15"/>
        <v>0</v>
      </c>
      <c r="X54" s="7"/>
      <c r="Y54" s="2"/>
      <c r="Z54" s="2"/>
      <c r="AA54" s="2"/>
      <c r="AB54" s="2"/>
      <c r="AC54" s="6"/>
    </row>
    <row r="55" ht="12.75" customHeight="1">
      <c r="A55" s="10" t="s">
        <v>73</v>
      </c>
      <c r="B55" s="7"/>
      <c r="C55" s="7"/>
      <c r="D55" s="7"/>
      <c r="E55" s="7"/>
      <c r="F55" s="7"/>
      <c r="G55" s="7">
        <f>1</f>
        <v>1</v>
      </c>
      <c r="H55" s="7"/>
      <c r="I55" s="7"/>
      <c r="J55" s="7"/>
      <c r="K55" s="7"/>
      <c r="L55" s="7"/>
      <c r="M55" s="7"/>
      <c r="N55" s="7"/>
      <c r="O55" s="11">
        <f>-10</f>
        <v>-10</v>
      </c>
      <c r="P55" s="11"/>
      <c r="Q55" s="11"/>
      <c r="R55" s="11"/>
      <c r="S55" s="11"/>
      <c r="T55" s="11"/>
      <c r="U55" s="11"/>
      <c r="V55" s="11"/>
      <c r="W55" s="11">
        <f t="shared" si="15"/>
        <v>-9</v>
      </c>
      <c r="X55" s="7"/>
      <c r="Y55" s="2"/>
      <c r="Z55" s="3"/>
      <c r="AA55" s="2"/>
      <c r="AB55" s="2"/>
      <c r="AC55" s="6"/>
    </row>
    <row r="56" ht="12.75" customHeight="1">
      <c r="A56" s="5" t="s">
        <v>74</v>
      </c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>
        <f t="shared" si="15"/>
        <v>0</v>
      </c>
      <c r="X56" s="7"/>
      <c r="Y56" s="2"/>
      <c r="Z56" s="3"/>
      <c r="AA56" s="2"/>
      <c r="AB56" s="2"/>
      <c r="AC56" s="6"/>
    </row>
    <row r="57" ht="12.75" customHeight="1">
      <c r="A57" s="5" t="s">
        <v>75</v>
      </c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>
        <f>4</f>
        <v>4</v>
      </c>
      <c r="Q57" s="7">
        <f>3</f>
        <v>3</v>
      </c>
      <c r="R57" s="7"/>
      <c r="S57" s="7"/>
      <c r="T57" s="7"/>
      <c r="U57" s="18">
        <f>25</f>
        <v>25</v>
      </c>
      <c r="V57" s="7"/>
      <c r="W57" s="7">
        <f t="shared" si="15"/>
        <v>32</v>
      </c>
      <c r="X57" s="7"/>
      <c r="Y57" s="2"/>
      <c r="Z57" s="3"/>
      <c r="AA57" s="2"/>
      <c r="AB57" s="2"/>
      <c r="AC57" s="6"/>
    </row>
    <row r="58" ht="12.75" customHeight="1">
      <c r="A58" s="5" t="s">
        <v>76</v>
      </c>
      <c r="B58" s="7"/>
      <c r="C58" s="7"/>
      <c r="D58" s="7"/>
      <c r="E58" s="7">
        <f>7</f>
        <v>7</v>
      </c>
      <c r="F58" s="7"/>
      <c r="G58" s="7">
        <f>9</f>
        <v>9</v>
      </c>
      <c r="H58" s="7"/>
      <c r="I58" s="7">
        <f>7</f>
        <v>7</v>
      </c>
      <c r="J58" s="7"/>
      <c r="K58" s="7">
        <f>7</f>
        <v>7</v>
      </c>
      <c r="L58" s="7"/>
      <c r="M58" s="7"/>
      <c r="N58" s="7">
        <f>3</f>
        <v>3</v>
      </c>
      <c r="O58" s="18">
        <f>25+5</f>
        <v>30</v>
      </c>
      <c r="P58" s="7">
        <f>10+10</f>
        <v>20</v>
      </c>
      <c r="Q58" s="7">
        <f>8+10</f>
        <v>18</v>
      </c>
      <c r="R58" s="8">
        <v>10.0</v>
      </c>
      <c r="S58" s="8">
        <v>10.0</v>
      </c>
      <c r="T58" s="22">
        <f>16+15</f>
        <v>31</v>
      </c>
      <c r="U58" s="7">
        <f>2+10</f>
        <v>12</v>
      </c>
      <c r="V58" s="8">
        <v>10.0</v>
      </c>
      <c r="W58" s="7">
        <f>SUM(B58:V58)+50</f>
        <v>224</v>
      </c>
      <c r="X58" s="7"/>
      <c r="Y58" s="2"/>
      <c r="Z58" s="3"/>
      <c r="AA58" s="2"/>
      <c r="AB58" s="2"/>
      <c r="AC58" s="6"/>
    </row>
    <row r="59" ht="12.75" customHeight="1">
      <c r="A59" s="5" t="s">
        <v>77</v>
      </c>
      <c r="B59" s="7"/>
      <c r="C59" s="7"/>
      <c r="D59" s="7">
        <f>7</f>
        <v>7</v>
      </c>
      <c r="E59" s="7"/>
      <c r="F59" s="7">
        <f>9</f>
        <v>9</v>
      </c>
      <c r="G59" s="7"/>
      <c r="H59" s="7"/>
      <c r="I59" s="7"/>
      <c r="J59" s="7"/>
      <c r="K59" s="7"/>
      <c r="L59" s="7"/>
      <c r="M59" s="7">
        <f>7</f>
        <v>7</v>
      </c>
      <c r="N59" s="7"/>
      <c r="O59" s="7"/>
      <c r="P59" s="7"/>
      <c r="Q59" s="7"/>
      <c r="R59" s="7"/>
      <c r="S59" s="7"/>
      <c r="T59" s="7"/>
      <c r="U59" s="7"/>
      <c r="V59" s="7">
        <f>9</f>
        <v>9</v>
      </c>
      <c r="W59" s="7">
        <f>SUM(B59:V59)</f>
        <v>32</v>
      </c>
      <c r="X59" s="7"/>
      <c r="Y59" s="2"/>
      <c r="Z59" s="3"/>
      <c r="AA59" s="2"/>
      <c r="AB59" s="2"/>
      <c r="AC59" s="6"/>
    </row>
    <row r="60" ht="12.75" customHeight="1">
      <c r="A60" s="5" t="s">
        <v>9</v>
      </c>
      <c r="B60" s="7">
        <f t="shared" ref="B60:W60" si="17">SUM(B51:B59)</f>
        <v>0</v>
      </c>
      <c r="C60" s="7">
        <f t="shared" si="17"/>
        <v>0</v>
      </c>
      <c r="D60" s="7">
        <f t="shared" si="17"/>
        <v>7</v>
      </c>
      <c r="E60" s="7">
        <f t="shared" si="17"/>
        <v>32</v>
      </c>
      <c r="F60" s="7">
        <f t="shared" si="17"/>
        <v>13</v>
      </c>
      <c r="G60" s="7">
        <f t="shared" si="17"/>
        <v>44</v>
      </c>
      <c r="H60" s="7">
        <f t="shared" si="17"/>
        <v>5</v>
      </c>
      <c r="I60" s="7">
        <f t="shared" si="17"/>
        <v>40</v>
      </c>
      <c r="J60" s="7">
        <f t="shared" si="17"/>
        <v>0</v>
      </c>
      <c r="K60" s="7">
        <f t="shared" si="17"/>
        <v>11</v>
      </c>
      <c r="L60" s="7">
        <f t="shared" si="17"/>
        <v>8</v>
      </c>
      <c r="M60" s="7">
        <f t="shared" si="17"/>
        <v>7</v>
      </c>
      <c r="N60" s="7">
        <f t="shared" si="17"/>
        <v>22</v>
      </c>
      <c r="O60" s="7">
        <f t="shared" si="17"/>
        <v>71</v>
      </c>
      <c r="P60" s="7">
        <f t="shared" si="17"/>
        <v>68</v>
      </c>
      <c r="Q60" s="7">
        <f t="shared" si="17"/>
        <v>72</v>
      </c>
      <c r="R60" s="7">
        <f t="shared" si="17"/>
        <v>25</v>
      </c>
      <c r="S60" s="7">
        <f t="shared" si="17"/>
        <v>25</v>
      </c>
      <c r="T60" s="7">
        <f t="shared" si="17"/>
        <v>35</v>
      </c>
      <c r="U60" s="7">
        <f t="shared" si="17"/>
        <v>48</v>
      </c>
      <c r="V60" s="7">
        <f t="shared" si="17"/>
        <v>19</v>
      </c>
      <c r="W60" s="7">
        <f t="shared" si="17"/>
        <v>602</v>
      </c>
      <c r="X60" s="7"/>
      <c r="Y60" s="2"/>
      <c r="Z60" s="3"/>
      <c r="AA60" s="2"/>
      <c r="AB60" s="2"/>
      <c r="AC60" s="6"/>
    </row>
    <row r="61" ht="12.75" customHeight="1">
      <c r="A61" s="5" t="s">
        <v>10</v>
      </c>
      <c r="B61" s="7">
        <f>B60</f>
        <v>0</v>
      </c>
      <c r="C61" s="7">
        <f t="shared" ref="C61:V61" si="18">B61+C60</f>
        <v>0</v>
      </c>
      <c r="D61" s="7">
        <f t="shared" si="18"/>
        <v>7</v>
      </c>
      <c r="E61" s="7">
        <f t="shared" si="18"/>
        <v>39</v>
      </c>
      <c r="F61" s="7">
        <f t="shared" si="18"/>
        <v>52</v>
      </c>
      <c r="G61" s="7">
        <f t="shared" si="18"/>
        <v>96</v>
      </c>
      <c r="H61" s="7">
        <f t="shared" si="18"/>
        <v>101</v>
      </c>
      <c r="I61" s="7">
        <f t="shared" si="18"/>
        <v>141</v>
      </c>
      <c r="J61" s="7">
        <f t="shared" si="18"/>
        <v>141</v>
      </c>
      <c r="K61" s="7">
        <f t="shared" si="18"/>
        <v>152</v>
      </c>
      <c r="L61" s="7">
        <f t="shared" si="18"/>
        <v>160</v>
      </c>
      <c r="M61" s="7">
        <f t="shared" si="18"/>
        <v>167</v>
      </c>
      <c r="N61" s="7">
        <f t="shared" si="18"/>
        <v>189</v>
      </c>
      <c r="O61" s="7">
        <f t="shared" si="18"/>
        <v>260</v>
      </c>
      <c r="P61" s="7">
        <f t="shared" si="18"/>
        <v>328</v>
      </c>
      <c r="Q61" s="7">
        <f t="shared" si="18"/>
        <v>400</v>
      </c>
      <c r="R61" s="7">
        <f t="shared" si="18"/>
        <v>425</v>
      </c>
      <c r="S61" s="7">
        <f t="shared" si="18"/>
        <v>450</v>
      </c>
      <c r="T61" s="7">
        <f t="shared" si="18"/>
        <v>485</v>
      </c>
      <c r="U61" s="7">
        <f t="shared" si="18"/>
        <v>533</v>
      </c>
      <c r="V61" s="7">
        <f t="shared" si="18"/>
        <v>552</v>
      </c>
      <c r="W61" s="7">
        <f>W60</f>
        <v>602</v>
      </c>
      <c r="X61" s="3"/>
      <c r="Y61" s="7"/>
      <c r="Z61" s="3"/>
      <c r="AA61" s="2"/>
      <c r="AB61" s="2"/>
      <c r="AC61" s="6"/>
    </row>
    <row r="62" ht="12.75" customHeight="1">
      <c r="A62" s="4" t="s">
        <v>78</v>
      </c>
      <c r="B62" s="7">
        <v>1.0</v>
      </c>
      <c r="C62" s="7">
        <v>2.0</v>
      </c>
      <c r="D62" s="7">
        <v>3.0</v>
      </c>
      <c r="E62" s="8">
        <v>4.0</v>
      </c>
      <c r="F62" s="8">
        <v>5.0</v>
      </c>
      <c r="G62" s="8">
        <v>6.0</v>
      </c>
      <c r="H62" s="8">
        <v>7.0</v>
      </c>
      <c r="I62" s="8">
        <v>8.0</v>
      </c>
      <c r="J62" s="8">
        <v>9.0</v>
      </c>
      <c r="K62" s="8">
        <v>10.0</v>
      </c>
      <c r="L62" s="8">
        <v>11.0</v>
      </c>
      <c r="M62" s="8">
        <v>12.0</v>
      </c>
      <c r="N62" s="8">
        <v>13.0</v>
      </c>
      <c r="O62" s="8">
        <v>14.0</v>
      </c>
      <c r="P62" s="8">
        <v>15.0</v>
      </c>
      <c r="Q62" s="8">
        <v>16.0</v>
      </c>
      <c r="R62" s="8">
        <v>17.0</v>
      </c>
      <c r="S62" s="8">
        <v>18.0</v>
      </c>
      <c r="T62" s="8">
        <v>19.0</v>
      </c>
      <c r="U62" s="8">
        <v>20.0</v>
      </c>
      <c r="V62" s="8">
        <v>21.0</v>
      </c>
      <c r="W62" s="7" t="s">
        <v>3</v>
      </c>
      <c r="X62" s="7"/>
      <c r="Y62" s="7"/>
      <c r="Z62" s="3"/>
      <c r="AA62" s="2"/>
      <c r="AB62" s="2"/>
      <c r="AC62" s="6"/>
    </row>
    <row r="63" ht="12.75" customHeight="1">
      <c r="A63" s="12" t="s">
        <v>79</v>
      </c>
      <c r="B63" s="7"/>
      <c r="C63" s="7"/>
      <c r="D63" s="7"/>
      <c r="E63" s="7">
        <f>10</f>
        <v>10</v>
      </c>
      <c r="F63" s="7"/>
      <c r="G63" s="7"/>
      <c r="H63" s="7"/>
      <c r="I63" s="7">
        <f>4</f>
        <v>4</v>
      </c>
      <c r="J63" s="7"/>
      <c r="K63" s="7">
        <f>2</f>
        <v>2</v>
      </c>
      <c r="L63" s="7"/>
      <c r="M63" s="7"/>
      <c r="N63" s="7">
        <f>16+5</f>
        <v>21</v>
      </c>
      <c r="O63" s="7">
        <f>12+10</f>
        <v>22</v>
      </c>
      <c r="P63" s="8">
        <v>5.0</v>
      </c>
      <c r="Q63" s="11">
        <v>-10.0</v>
      </c>
      <c r="R63" s="11"/>
      <c r="S63" s="11"/>
      <c r="T63" s="11"/>
      <c r="U63" s="11"/>
      <c r="V63" s="11"/>
      <c r="W63" s="11">
        <f t="shared" ref="W63:W71" si="19">SUM(B63:V63)</f>
        <v>54</v>
      </c>
      <c r="X63" s="7"/>
      <c r="Y63" s="31" t="s">
        <v>80</v>
      </c>
      <c r="Z63" s="3"/>
      <c r="AA63" s="2"/>
      <c r="AB63" s="2"/>
      <c r="AC63" s="6"/>
    </row>
    <row r="64" ht="12.75" customHeight="1">
      <c r="A64" s="10" t="s">
        <v>81</v>
      </c>
      <c r="B64" s="7"/>
      <c r="C64" s="7">
        <f>9</f>
        <v>9</v>
      </c>
      <c r="D64" s="7">
        <f>4</f>
        <v>4</v>
      </c>
      <c r="E64" s="7"/>
      <c r="F64" s="7"/>
      <c r="G64" s="7"/>
      <c r="H64" s="7">
        <f>14</f>
        <v>14</v>
      </c>
      <c r="I64" s="7"/>
      <c r="J64" s="7"/>
      <c r="K64" s="7"/>
      <c r="L64" s="7"/>
      <c r="M64" s="7">
        <f>20</f>
        <v>20</v>
      </c>
      <c r="N64" s="11">
        <v>-10.0</v>
      </c>
      <c r="O64" s="11"/>
      <c r="P64" s="11"/>
      <c r="Q64" s="11"/>
      <c r="R64" s="11"/>
      <c r="S64" s="11"/>
      <c r="T64" s="11"/>
      <c r="U64" s="11"/>
      <c r="V64" s="11"/>
      <c r="W64" s="11">
        <f t="shared" si="19"/>
        <v>37</v>
      </c>
      <c r="X64" s="7"/>
      <c r="Y64" s="3"/>
      <c r="Z64" s="3"/>
      <c r="AA64" s="2"/>
      <c r="AB64" s="2"/>
      <c r="AC64" s="6"/>
    </row>
    <row r="65" ht="12.75" customHeight="1">
      <c r="A65" s="5" t="s">
        <v>82</v>
      </c>
      <c r="B65" s="7"/>
      <c r="C65" s="7"/>
      <c r="D65" s="7"/>
      <c r="E65" s="7"/>
      <c r="F65" s="7"/>
      <c r="G65" s="7"/>
      <c r="H65" s="7">
        <f>12</f>
        <v>12</v>
      </c>
      <c r="I65" s="7"/>
      <c r="J65" s="7"/>
      <c r="K65" s="7"/>
      <c r="L65" s="7">
        <f>8</f>
        <v>8</v>
      </c>
      <c r="M65" s="7"/>
      <c r="N65" s="7"/>
      <c r="O65" s="7"/>
      <c r="P65" s="7"/>
      <c r="Q65" s="7"/>
      <c r="R65" s="7"/>
      <c r="S65" s="7"/>
      <c r="T65" s="7"/>
      <c r="U65" s="7"/>
      <c r="V65" s="7"/>
      <c r="W65" s="7">
        <f t="shared" si="19"/>
        <v>20</v>
      </c>
      <c r="X65" s="7"/>
      <c r="Y65" s="3"/>
      <c r="Z65" s="3"/>
      <c r="AA65" s="2"/>
      <c r="AB65" s="2"/>
      <c r="AC65" s="6"/>
    </row>
    <row r="66" ht="12.75" customHeight="1">
      <c r="A66" s="10" t="s">
        <v>83</v>
      </c>
      <c r="B66" s="7"/>
      <c r="C66" s="7">
        <f>14</f>
        <v>14</v>
      </c>
      <c r="D66" s="7">
        <f>9</f>
        <v>9</v>
      </c>
      <c r="E66" s="7"/>
      <c r="F66" s="7">
        <f>12</f>
        <v>12</v>
      </c>
      <c r="G66" s="7"/>
      <c r="H66" s="7"/>
      <c r="I66" s="7"/>
      <c r="J66" s="7"/>
      <c r="K66" s="7"/>
      <c r="L66" s="7"/>
      <c r="M66" s="7">
        <f>10</f>
        <v>10</v>
      </c>
      <c r="N66" s="11">
        <f>-10</f>
        <v>-10</v>
      </c>
      <c r="O66" s="11"/>
      <c r="P66" s="11"/>
      <c r="Q66" s="11"/>
      <c r="R66" s="11"/>
      <c r="S66" s="11"/>
      <c r="T66" s="11"/>
      <c r="U66" s="11"/>
      <c r="V66" s="11"/>
      <c r="W66" s="11">
        <f t="shared" si="19"/>
        <v>35</v>
      </c>
      <c r="X66" s="7"/>
      <c r="Y66" s="3"/>
      <c r="Z66" s="3"/>
      <c r="AA66" s="2"/>
      <c r="AB66" s="2"/>
      <c r="AC66" s="6"/>
    </row>
    <row r="67" ht="12.75" customHeight="1">
      <c r="A67" s="5" t="s">
        <v>84</v>
      </c>
      <c r="B67" s="7">
        <f>10</f>
        <v>10</v>
      </c>
      <c r="C67" s="7"/>
      <c r="D67" s="7"/>
      <c r="E67" s="7"/>
      <c r="F67" s="7"/>
      <c r="G67" s="7"/>
      <c r="H67" s="7"/>
      <c r="I67" s="7">
        <f>16</f>
        <v>16</v>
      </c>
      <c r="J67" s="7"/>
      <c r="K67" s="7"/>
      <c r="L67" s="7"/>
      <c r="M67" s="7"/>
      <c r="N67" s="7"/>
      <c r="O67" s="7"/>
      <c r="P67" s="7"/>
      <c r="Q67" s="7"/>
      <c r="R67" s="7"/>
      <c r="S67" s="7">
        <f>20</f>
        <v>20</v>
      </c>
      <c r="T67" s="7"/>
      <c r="U67" s="7"/>
      <c r="V67" s="7"/>
      <c r="W67" s="7">
        <f t="shared" si="19"/>
        <v>46</v>
      </c>
      <c r="X67" s="7"/>
      <c r="Y67" s="3"/>
      <c r="Z67" s="3"/>
      <c r="AA67" s="2"/>
      <c r="AB67" s="2"/>
      <c r="AC67" s="6"/>
    </row>
    <row r="68" ht="12.75" customHeight="1">
      <c r="A68" s="10" t="s">
        <v>85</v>
      </c>
      <c r="B68" s="7"/>
      <c r="C68" s="7"/>
      <c r="D68" s="7"/>
      <c r="E68" s="11">
        <v>-10.0</v>
      </c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>
        <f t="shared" si="19"/>
        <v>-10</v>
      </c>
      <c r="X68" s="7"/>
      <c r="Y68" s="3"/>
      <c r="Z68" s="3"/>
      <c r="AA68" s="2"/>
      <c r="AB68" s="2"/>
      <c r="AC68" s="6"/>
    </row>
    <row r="69" ht="12.75" customHeight="1">
      <c r="A69" s="10" t="s">
        <v>86</v>
      </c>
      <c r="B69" s="7"/>
      <c r="C69" s="7"/>
      <c r="D69" s="7">
        <f>3</f>
        <v>3</v>
      </c>
      <c r="E69" s="7"/>
      <c r="F69" s="7"/>
      <c r="G69" s="11">
        <f>-10</f>
        <v>-10</v>
      </c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>
        <f t="shared" si="19"/>
        <v>-7</v>
      </c>
      <c r="X69" s="7"/>
      <c r="Y69" s="3"/>
      <c r="Z69" s="3"/>
      <c r="AA69" s="2"/>
      <c r="AB69" s="2"/>
      <c r="AC69" s="6"/>
    </row>
    <row r="70" ht="12.75" customHeight="1">
      <c r="A70" s="10" t="s">
        <v>87</v>
      </c>
      <c r="B70" s="7"/>
      <c r="C70" s="7"/>
      <c r="D70" s="7"/>
      <c r="E70" s="7"/>
      <c r="F70" s="7"/>
      <c r="G70" s="7"/>
      <c r="H70" s="11">
        <v>-10.0</v>
      </c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>
        <f t="shared" si="19"/>
        <v>-10</v>
      </c>
      <c r="X70" s="7"/>
      <c r="Y70" s="3"/>
      <c r="Z70" s="3"/>
      <c r="AA70" s="2"/>
      <c r="AB70" s="2"/>
      <c r="AC70" s="6"/>
    </row>
    <row r="71" ht="12.75" customHeight="1">
      <c r="A71" s="5" t="s">
        <v>88</v>
      </c>
      <c r="B71" s="7"/>
      <c r="C71" s="7"/>
      <c r="D71" s="7"/>
      <c r="E71" s="7"/>
      <c r="F71" s="7">
        <f>16</f>
        <v>16</v>
      </c>
      <c r="G71" s="7"/>
      <c r="H71" s="7"/>
      <c r="I71" s="7"/>
      <c r="J71" s="7"/>
      <c r="K71" s="7"/>
      <c r="L71" s="7">
        <f>12</f>
        <v>12</v>
      </c>
      <c r="M71" s="7">
        <f>6</f>
        <v>6</v>
      </c>
      <c r="N71" s="7"/>
      <c r="O71" s="7"/>
      <c r="P71" s="7"/>
      <c r="Q71" s="7"/>
      <c r="R71" s="7"/>
      <c r="S71" s="7"/>
      <c r="T71" s="7"/>
      <c r="U71" s="7"/>
      <c r="V71" s="7"/>
      <c r="W71" s="7">
        <f t="shared" si="19"/>
        <v>34</v>
      </c>
      <c r="X71" s="7"/>
      <c r="Y71" s="3"/>
      <c r="Z71" s="3"/>
      <c r="AA71" s="2"/>
      <c r="AB71" s="2"/>
      <c r="AC71" s="6"/>
    </row>
    <row r="72" ht="12.75" customHeight="1">
      <c r="A72" s="5" t="s">
        <v>9</v>
      </c>
      <c r="B72" s="7">
        <f t="shared" ref="B72:W72" si="20">SUM(B63:B71)</f>
        <v>10</v>
      </c>
      <c r="C72" s="7">
        <f t="shared" si="20"/>
        <v>23</v>
      </c>
      <c r="D72" s="7">
        <f t="shared" si="20"/>
        <v>16</v>
      </c>
      <c r="E72" s="7">
        <f t="shared" si="20"/>
        <v>0</v>
      </c>
      <c r="F72" s="7">
        <f t="shared" si="20"/>
        <v>28</v>
      </c>
      <c r="G72" s="7">
        <f t="shared" si="20"/>
        <v>-10</v>
      </c>
      <c r="H72" s="7">
        <f t="shared" si="20"/>
        <v>16</v>
      </c>
      <c r="I72" s="7">
        <f t="shared" si="20"/>
        <v>20</v>
      </c>
      <c r="J72" s="7">
        <f t="shared" si="20"/>
        <v>0</v>
      </c>
      <c r="K72" s="7">
        <f t="shared" si="20"/>
        <v>2</v>
      </c>
      <c r="L72" s="7">
        <f t="shared" si="20"/>
        <v>20</v>
      </c>
      <c r="M72" s="7">
        <f t="shared" si="20"/>
        <v>36</v>
      </c>
      <c r="N72" s="7">
        <f t="shared" si="20"/>
        <v>1</v>
      </c>
      <c r="O72" s="7">
        <f t="shared" si="20"/>
        <v>22</v>
      </c>
      <c r="P72" s="7">
        <f t="shared" si="20"/>
        <v>5</v>
      </c>
      <c r="Q72" s="7">
        <f t="shared" si="20"/>
        <v>-10</v>
      </c>
      <c r="R72" s="7">
        <f t="shared" si="20"/>
        <v>0</v>
      </c>
      <c r="S72" s="7">
        <f t="shared" si="20"/>
        <v>20</v>
      </c>
      <c r="T72" s="7">
        <f t="shared" si="20"/>
        <v>0</v>
      </c>
      <c r="U72" s="7">
        <f t="shared" si="20"/>
        <v>0</v>
      </c>
      <c r="V72" s="7">
        <f t="shared" si="20"/>
        <v>0</v>
      </c>
      <c r="W72" s="7">
        <f t="shared" si="20"/>
        <v>199</v>
      </c>
      <c r="X72" s="7"/>
      <c r="Y72" s="3"/>
      <c r="Z72" s="3"/>
      <c r="AA72" s="2"/>
      <c r="AB72" s="2"/>
      <c r="AC72" s="6"/>
    </row>
    <row r="73" ht="12.75" customHeight="1">
      <c r="A73" s="5" t="s">
        <v>10</v>
      </c>
      <c r="B73" s="7">
        <f>B72</f>
        <v>10</v>
      </c>
      <c r="C73" s="7">
        <f t="shared" ref="C73:V73" si="21">B73+C72</f>
        <v>33</v>
      </c>
      <c r="D73" s="7">
        <f t="shared" si="21"/>
        <v>49</v>
      </c>
      <c r="E73" s="7">
        <f t="shared" si="21"/>
        <v>49</v>
      </c>
      <c r="F73" s="7">
        <f t="shared" si="21"/>
        <v>77</v>
      </c>
      <c r="G73" s="7">
        <f t="shared" si="21"/>
        <v>67</v>
      </c>
      <c r="H73" s="7">
        <f t="shared" si="21"/>
        <v>83</v>
      </c>
      <c r="I73" s="7">
        <f t="shared" si="21"/>
        <v>103</v>
      </c>
      <c r="J73" s="7">
        <f t="shared" si="21"/>
        <v>103</v>
      </c>
      <c r="K73" s="7">
        <f t="shared" si="21"/>
        <v>105</v>
      </c>
      <c r="L73" s="7">
        <f t="shared" si="21"/>
        <v>125</v>
      </c>
      <c r="M73" s="7">
        <f t="shared" si="21"/>
        <v>161</v>
      </c>
      <c r="N73" s="7">
        <f t="shared" si="21"/>
        <v>162</v>
      </c>
      <c r="O73" s="7">
        <f t="shared" si="21"/>
        <v>184</v>
      </c>
      <c r="P73" s="7">
        <f t="shared" si="21"/>
        <v>189</v>
      </c>
      <c r="Q73" s="7">
        <f t="shared" si="21"/>
        <v>179</v>
      </c>
      <c r="R73" s="7">
        <f t="shared" si="21"/>
        <v>179</v>
      </c>
      <c r="S73" s="7">
        <f t="shared" si="21"/>
        <v>199</v>
      </c>
      <c r="T73" s="7">
        <f t="shared" si="21"/>
        <v>199</v>
      </c>
      <c r="U73" s="7">
        <f t="shared" si="21"/>
        <v>199</v>
      </c>
      <c r="V73" s="7">
        <f t="shared" si="21"/>
        <v>199</v>
      </c>
      <c r="W73" s="7">
        <f>W72</f>
        <v>199</v>
      </c>
      <c r="X73" s="3"/>
      <c r="Y73" s="3"/>
      <c r="Z73" s="3"/>
      <c r="AA73" s="2"/>
      <c r="AB73" s="2"/>
      <c r="AC73" s="6"/>
    </row>
    <row r="74" ht="12.75" customHeight="1">
      <c r="A74" s="4" t="s">
        <v>89</v>
      </c>
      <c r="B74" s="7">
        <v>1.0</v>
      </c>
      <c r="C74" s="15">
        <v>2.0</v>
      </c>
      <c r="D74" s="15">
        <v>3.0</v>
      </c>
      <c r="E74" s="8">
        <v>4.0</v>
      </c>
      <c r="F74" s="13">
        <v>5.0</v>
      </c>
      <c r="G74" s="8">
        <v>6.0</v>
      </c>
      <c r="H74" s="13">
        <v>7.0</v>
      </c>
      <c r="I74" s="8">
        <v>8.0</v>
      </c>
      <c r="J74" s="8">
        <v>9.0</v>
      </c>
      <c r="K74" s="8">
        <v>10.0</v>
      </c>
      <c r="L74" s="8">
        <v>11.0</v>
      </c>
      <c r="M74" s="13">
        <v>12.0</v>
      </c>
      <c r="N74" s="8">
        <v>13.0</v>
      </c>
      <c r="O74" s="8">
        <v>14.0</v>
      </c>
      <c r="P74" s="8">
        <v>15.0</v>
      </c>
      <c r="Q74" s="8">
        <v>16.0</v>
      </c>
      <c r="R74" s="8">
        <v>17.0</v>
      </c>
      <c r="S74" s="8">
        <v>18.0</v>
      </c>
      <c r="T74" s="8">
        <v>19.0</v>
      </c>
      <c r="U74" s="8">
        <v>20.0</v>
      </c>
      <c r="V74" s="8">
        <v>21.0</v>
      </c>
      <c r="W74" s="7" t="s">
        <v>3</v>
      </c>
      <c r="X74" s="3"/>
      <c r="Y74" s="3"/>
      <c r="Z74" s="3"/>
      <c r="AA74" s="2"/>
      <c r="AB74" s="2"/>
      <c r="AC74" s="6"/>
    </row>
    <row r="75" ht="12.75" customHeight="1">
      <c r="A75" s="5" t="s">
        <v>90</v>
      </c>
      <c r="B75" s="7"/>
      <c r="C75" s="7"/>
      <c r="D75" s="7"/>
      <c r="E75" s="7">
        <f>2</f>
        <v>2</v>
      </c>
      <c r="F75" s="7"/>
      <c r="G75" s="7">
        <f>10</f>
        <v>10</v>
      </c>
      <c r="H75" s="7"/>
      <c r="I75" s="7"/>
      <c r="J75" s="7"/>
      <c r="K75" s="7">
        <f>3</f>
        <v>3</v>
      </c>
      <c r="L75" s="7"/>
      <c r="M75" s="7"/>
      <c r="N75" s="7">
        <f t="shared" ref="N75:O75" si="22">6</f>
        <v>6</v>
      </c>
      <c r="O75" s="7">
        <f t="shared" si="22"/>
        <v>6</v>
      </c>
      <c r="P75" s="7"/>
      <c r="Q75" s="7">
        <f>6</f>
        <v>6</v>
      </c>
      <c r="R75" s="7"/>
      <c r="S75" s="7"/>
      <c r="T75" s="7"/>
      <c r="U75" s="7"/>
      <c r="V75" s="7"/>
      <c r="W75" s="7">
        <f t="shared" ref="W75:W76" si="23">SUM(B75:V75)</f>
        <v>33</v>
      </c>
      <c r="X75" s="3"/>
      <c r="Y75" s="3"/>
      <c r="Z75" s="3"/>
      <c r="AA75" s="2"/>
      <c r="AB75" s="2"/>
      <c r="AC75" s="6"/>
    </row>
    <row r="76" ht="12.75" customHeight="1">
      <c r="A76" s="10" t="s">
        <v>91</v>
      </c>
      <c r="B76" s="7"/>
      <c r="C76" s="7">
        <f>1</f>
        <v>1</v>
      </c>
      <c r="D76" s="7">
        <f>14</f>
        <v>14</v>
      </c>
      <c r="E76" s="7"/>
      <c r="F76" s="18">
        <f>25</f>
        <v>25</v>
      </c>
      <c r="G76" s="7"/>
      <c r="H76" s="32">
        <f>25+10</f>
        <v>35</v>
      </c>
      <c r="I76" s="13">
        <v>10.0</v>
      </c>
      <c r="J76" s="13">
        <v>10.0</v>
      </c>
      <c r="K76" s="13">
        <v>10.0</v>
      </c>
      <c r="L76" s="13">
        <v>10.0</v>
      </c>
      <c r="M76" s="32">
        <f>25+10</f>
        <v>35</v>
      </c>
      <c r="N76" s="11">
        <f>-10</f>
        <v>-10</v>
      </c>
      <c r="O76" s="11"/>
      <c r="P76" s="11"/>
      <c r="Q76" s="11"/>
      <c r="R76" s="11"/>
      <c r="S76" s="11"/>
      <c r="T76" s="11"/>
      <c r="U76" s="11"/>
      <c r="V76" s="11"/>
      <c r="W76" s="11">
        <f t="shared" si="23"/>
        <v>140</v>
      </c>
      <c r="X76" s="3"/>
      <c r="Y76" s="3"/>
      <c r="Z76" s="3"/>
      <c r="AA76" s="2"/>
      <c r="AB76" s="2"/>
      <c r="AC76" s="6"/>
    </row>
    <row r="77" ht="12.75" customHeight="1">
      <c r="A77" s="33" t="s">
        <v>92</v>
      </c>
      <c r="B77" s="7"/>
      <c r="C77" s="7"/>
      <c r="D77" s="7"/>
      <c r="E77" s="19">
        <v>10.0</v>
      </c>
      <c r="F77" s="19">
        <v>10.0</v>
      </c>
      <c r="G77" s="19">
        <v>10.0</v>
      </c>
      <c r="H77" s="8">
        <v>6.0</v>
      </c>
      <c r="I77" s="8">
        <v>6.0</v>
      </c>
      <c r="J77" s="8">
        <v>6.0</v>
      </c>
      <c r="K77" s="34">
        <f>12+10</f>
        <v>22</v>
      </c>
      <c r="L77" s="19">
        <v>10.0</v>
      </c>
      <c r="M77" s="19">
        <v>10.0</v>
      </c>
      <c r="N77" s="19">
        <v>10.0</v>
      </c>
      <c r="O77" s="19">
        <v>10.0</v>
      </c>
      <c r="P77" s="19">
        <v>10.0</v>
      </c>
      <c r="Q77" s="19">
        <v>10.0</v>
      </c>
      <c r="R77" s="19">
        <v>10.0</v>
      </c>
      <c r="S77" s="19">
        <v>10.0</v>
      </c>
      <c r="T77" s="19">
        <v>10.0</v>
      </c>
      <c r="U77" s="8">
        <v>6.0</v>
      </c>
      <c r="V77" s="8">
        <v>6.0</v>
      </c>
      <c r="W77" s="7">
        <f>SUM(B77:V77)+30</f>
        <v>202</v>
      </c>
      <c r="X77" s="3"/>
      <c r="Y77" s="3"/>
      <c r="Z77" s="3"/>
      <c r="AA77" s="2"/>
      <c r="AB77" s="2"/>
      <c r="AC77" s="6"/>
    </row>
    <row r="78" ht="12.75" customHeight="1">
      <c r="A78" s="10" t="s">
        <v>93</v>
      </c>
      <c r="B78" s="7">
        <f>12</f>
        <v>12</v>
      </c>
      <c r="C78" s="32">
        <f>25+10</f>
        <v>35</v>
      </c>
      <c r="D78" s="35">
        <f>25+15</f>
        <v>40</v>
      </c>
      <c r="E78" s="13">
        <v>10.0</v>
      </c>
      <c r="F78" s="13">
        <v>10.0</v>
      </c>
      <c r="G78" s="13">
        <v>10.0</v>
      </c>
      <c r="H78" s="8">
        <v>6.0</v>
      </c>
      <c r="I78" s="8">
        <v>6.0</v>
      </c>
      <c r="J78" s="11">
        <f>-10</f>
        <v>-10</v>
      </c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>
        <f t="shared" ref="W78:W83" si="24">SUM(B78:V78)</f>
        <v>119</v>
      </c>
      <c r="X78" s="3"/>
      <c r="Y78" s="3"/>
      <c r="Z78" s="3"/>
      <c r="AA78" s="2"/>
      <c r="AB78" s="2"/>
      <c r="AC78" s="6"/>
    </row>
    <row r="79" ht="12.75" customHeight="1">
      <c r="A79" s="5" t="s">
        <v>94</v>
      </c>
      <c r="B79" s="7"/>
      <c r="C79" s="7"/>
      <c r="D79" s="7"/>
      <c r="E79" s="7"/>
      <c r="F79" s="7"/>
      <c r="G79" s="7"/>
      <c r="H79" s="7"/>
      <c r="I79" s="7">
        <f>12</f>
        <v>12</v>
      </c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>
        <f t="shared" si="24"/>
        <v>12</v>
      </c>
      <c r="X79" s="3"/>
      <c r="Y79" s="3"/>
      <c r="Z79" s="3"/>
      <c r="AA79" s="2"/>
      <c r="AB79" s="2"/>
      <c r="AC79" s="6"/>
    </row>
    <row r="80" ht="12.75" customHeight="1">
      <c r="A80" s="10" t="s">
        <v>95</v>
      </c>
      <c r="B80" s="7">
        <f>8</f>
        <v>8</v>
      </c>
      <c r="C80" s="7"/>
      <c r="D80" s="7"/>
      <c r="E80" s="7"/>
      <c r="F80" s="7"/>
      <c r="G80" s="7"/>
      <c r="H80" s="7"/>
      <c r="I80" s="7"/>
      <c r="J80" s="7">
        <f>14</f>
        <v>14</v>
      </c>
      <c r="K80" s="11">
        <f>-10</f>
        <v>-10</v>
      </c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>
        <f t="shared" si="24"/>
        <v>12</v>
      </c>
      <c r="X80" s="3"/>
      <c r="Y80" s="3"/>
      <c r="Z80" s="3"/>
      <c r="AA80" s="2"/>
      <c r="AB80" s="2"/>
      <c r="AC80" s="6"/>
    </row>
    <row r="81" ht="12.75" customHeight="1">
      <c r="A81" s="5" t="s">
        <v>96</v>
      </c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8">
        <v>3.0</v>
      </c>
      <c r="S81" s="7">
        <f>5</f>
        <v>5</v>
      </c>
      <c r="T81" s="7"/>
      <c r="U81" s="7"/>
      <c r="V81" s="7"/>
      <c r="W81" s="7">
        <f t="shared" si="24"/>
        <v>8</v>
      </c>
      <c r="X81" s="3"/>
      <c r="Y81" s="3"/>
      <c r="Z81" s="3"/>
      <c r="AA81" s="2"/>
      <c r="AB81" s="2"/>
      <c r="AC81" s="6"/>
    </row>
    <row r="82" ht="12.75" customHeight="1">
      <c r="A82" s="5" t="s">
        <v>97</v>
      </c>
      <c r="B82" s="7">
        <f>1</f>
        <v>1</v>
      </c>
      <c r="C82" s="7"/>
      <c r="D82" s="7"/>
      <c r="E82" s="7"/>
      <c r="F82" s="7"/>
      <c r="G82" s="7"/>
      <c r="H82" s="7"/>
      <c r="I82" s="7"/>
      <c r="J82" s="7">
        <f>5</f>
        <v>5</v>
      </c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>
        <f t="shared" si="24"/>
        <v>6</v>
      </c>
      <c r="X82" s="3"/>
      <c r="Y82" s="3"/>
      <c r="Z82" s="3"/>
      <c r="AA82" s="2"/>
      <c r="AB82" s="2"/>
      <c r="AC82" s="6"/>
    </row>
    <row r="83" ht="12.75" customHeight="1">
      <c r="A83" s="5" t="s">
        <v>98</v>
      </c>
      <c r="B83" s="7"/>
      <c r="C83" s="7"/>
      <c r="D83" s="7"/>
      <c r="E83" s="7">
        <f>5</f>
        <v>5</v>
      </c>
      <c r="F83" s="7"/>
      <c r="G83" s="7">
        <f>4</f>
        <v>4</v>
      </c>
      <c r="H83" s="7"/>
      <c r="I83" s="7">
        <f>1</f>
        <v>1</v>
      </c>
      <c r="J83" s="7"/>
      <c r="K83" s="7"/>
      <c r="L83" s="7"/>
      <c r="M83" s="7"/>
      <c r="N83" s="7"/>
      <c r="O83" s="7"/>
      <c r="P83" s="7">
        <f>14</f>
        <v>14</v>
      </c>
      <c r="Q83" s="7">
        <f>9</f>
        <v>9</v>
      </c>
      <c r="R83" s="7"/>
      <c r="S83" s="7"/>
      <c r="T83" s="7"/>
      <c r="U83" s="7"/>
      <c r="V83" s="7"/>
      <c r="W83" s="7">
        <f t="shared" si="24"/>
        <v>33</v>
      </c>
      <c r="X83" s="3"/>
      <c r="Y83" s="3"/>
      <c r="Z83" s="3"/>
      <c r="AA83" s="2"/>
      <c r="AB83" s="2"/>
      <c r="AC83" s="6"/>
    </row>
    <row r="84" ht="12.75" customHeight="1">
      <c r="A84" s="5" t="s">
        <v>9</v>
      </c>
      <c r="B84" s="7">
        <f t="shared" ref="B84:W84" si="25">SUM(B75:B83)</f>
        <v>21</v>
      </c>
      <c r="C84" s="7">
        <f t="shared" si="25"/>
        <v>36</v>
      </c>
      <c r="D84" s="7">
        <f t="shared" si="25"/>
        <v>54</v>
      </c>
      <c r="E84" s="7">
        <f t="shared" si="25"/>
        <v>27</v>
      </c>
      <c r="F84" s="7">
        <f t="shared" si="25"/>
        <v>45</v>
      </c>
      <c r="G84" s="7">
        <f t="shared" si="25"/>
        <v>34</v>
      </c>
      <c r="H84" s="7">
        <f t="shared" si="25"/>
        <v>47</v>
      </c>
      <c r="I84" s="7">
        <f t="shared" si="25"/>
        <v>35</v>
      </c>
      <c r="J84" s="7">
        <f t="shared" si="25"/>
        <v>25</v>
      </c>
      <c r="K84" s="7">
        <f t="shared" si="25"/>
        <v>25</v>
      </c>
      <c r="L84" s="7">
        <f t="shared" si="25"/>
        <v>20</v>
      </c>
      <c r="M84" s="7">
        <f t="shared" si="25"/>
        <v>45</v>
      </c>
      <c r="N84" s="7">
        <f t="shared" si="25"/>
        <v>6</v>
      </c>
      <c r="O84" s="7">
        <f t="shared" si="25"/>
        <v>16</v>
      </c>
      <c r="P84" s="7">
        <f t="shared" si="25"/>
        <v>24</v>
      </c>
      <c r="Q84" s="7">
        <f t="shared" si="25"/>
        <v>25</v>
      </c>
      <c r="R84" s="7">
        <f t="shared" si="25"/>
        <v>13</v>
      </c>
      <c r="S84" s="7">
        <f t="shared" si="25"/>
        <v>15</v>
      </c>
      <c r="T84" s="7">
        <f t="shared" si="25"/>
        <v>10</v>
      </c>
      <c r="U84" s="7">
        <f t="shared" si="25"/>
        <v>6</v>
      </c>
      <c r="V84" s="7">
        <f t="shared" si="25"/>
        <v>6</v>
      </c>
      <c r="W84" s="7">
        <f t="shared" si="25"/>
        <v>565</v>
      </c>
      <c r="X84" s="3"/>
      <c r="Y84" s="3"/>
      <c r="Z84" s="3"/>
      <c r="AA84" s="2"/>
      <c r="AB84" s="2"/>
      <c r="AC84" s="6"/>
    </row>
    <row r="85" ht="12.75" customHeight="1">
      <c r="A85" s="5" t="s">
        <v>10</v>
      </c>
      <c r="B85" s="7">
        <f>B84</f>
        <v>21</v>
      </c>
      <c r="C85" s="7">
        <f t="shared" ref="C85:V85" si="26">B85+C84</f>
        <v>57</v>
      </c>
      <c r="D85" s="7">
        <f t="shared" si="26"/>
        <v>111</v>
      </c>
      <c r="E85" s="7">
        <f t="shared" si="26"/>
        <v>138</v>
      </c>
      <c r="F85" s="7">
        <f t="shared" si="26"/>
        <v>183</v>
      </c>
      <c r="G85" s="7">
        <f t="shared" si="26"/>
        <v>217</v>
      </c>
      <c r="H85" s="7">
        <f t="shared" si="26"/>
        <v>264</v>
      </c>
      <c r="I85" s="7">
        <f t="shared" si="26"/>
        <v>299</v>
      </c>
      <c r="J85" s="7">
        <f t="shared" si="26"/>
        <v>324</v>
      </c>
      <c r="K85" s="7">
        <f t="shared" si="26"/>
        <v>349</v>
      </c>
      <c r="L85" s="7">
        <f t="shared" si="26"/>
        <v>369</v>
      </c>
      <c r="M85" s="7">
        <f t="shared" si="26"/>
        <v>414</v>
      </c>
      <c r="N85" s="7">
        <f t="shared" si="26"/>
        <v>420</v>
      </c>
      <c r="O85" s="7">
        <f t="shared" si="26"/>
        <v>436</v>
      </c>
      <c r="P85" s="7">
        <f t="shared" si="26"/>
        <v>460</v>
      </c>
      <c r="Q85" s="7">
        <f t="shared" si="26"/>
        <v>485</v>
      </c>
      <c r="R85" s="7">
        <f t="shared" si="26"/>
        <v>498</v>
      </c>
      <c r="S85" s="7">
        <f t="shared" si="26"/>
        <v>513</v>
      </c>
      <c r="T85" s="7">
        <f t="shared" si="26"/>
        <v>523</v>
      </c>
      <c r="U85" s="7">
        <f t="shared" si="26"/>
        <v>529</v>
      </c>
      <c r="V85" s="7">
        <f t="shared" si="26"/>
        <v>535</v>
      </c>
      <c r="W85" s="7">
        <f>W84</f>
        <v>565</v>
      </c>
      <c r="X85" s="3"/>
      <c r="Y85" s="3"/>
      <c r="Z85" s="3"/>
      <c r="AA85" s="2"/>
      <c r="AB85" s="2"/>
      <c r="AC85" s="6"/>
    </row>
    <row r="86" ht="12.75" customHeight="1">
      <c r="A86" s="5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3"/>
      <c r="Y86" s="3"/>
      <c r="Z86" s="3"/>
      <c r="AA86" s="2"/>
      <c r="AB86" s="2"/>
      <c r="AC86" s="6"/>
    </row>
    <row r="87" ht="12.75" customHeight="1">
      <c r="A87" s="33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"/>
      <c r="Y87" s="3"/>
      <c r="Z87" s="3"/>
      <c r="AA87" s="2"/>
      <c r="AB87" s="2"/>
      <c r="AC87" s="6"/>
    </row>
    <row r="88" ht="12.75" customHeight="1">
      <c r="A88" s="5" t="s">
        <v>99</v>
      </c>
      <c r="B88" s="5" t="s">
        <v>100</v>
      </c>
      <c r="C88" s="5" t="s">
        <v>101</v>
      </c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"/>
      <c r="Y88" s="3"/>
      <c r="Z88" s="3"/>
      <c r="AA88" s="2"/>
      <c r="AB88" s="2"/>
      <c r="AC88" s="6"/>
    </row>
    <row r="89" ht="12.75" customHeight="1">
      <c r="A89" s="5" t="str">
        <f>$A$14</f>
        <v>Lombo</v>
      </c>
      <c r="B89" s="3">
        <f>$W$24</f>
        <v>643</v>
      </c>
      <c r="C89" s="3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"/>
      <c r="Y89" s="3"/>
      <c r="Z89" s="3"/>
      <c r="AA89" s="2"/>
      <c r="AB89" s="2"/>
      <c r="AC89" s="6"/>
    </row>
    <row r="90" ht="12.75" customHeight="1">
      <c r="A90" s="5" t="str">
        <f>$A$50</f>
        <v>Iaschi</v>
      </c>
      <c r="B90" s="3">
        <f>$W$60</f>
        <v>602</v>
      </c>
      <c r="C90" s="3">
        <f t="shared" ref="C90:C95" si="27">B89-B90</f>
        <v>41</v>
      </c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"/>
      <c r="Y90" s="3"/>
      <c r="Z90" s="3"/>
      <c r="AA90" s="2"/>
      <c r="AB90" s="2"/>
      <c r="AC90" s="6"/>
    </row>
    <row r="91" ht="12.75" customHeight="1">
      <c r="A91" s="5" t="str">
        <f>$A$74</f>
        <v>Kalle</v>
      </c>
      <c r="B91" s="3">
        <f>$W$84</f>
        <v>565</v>
      </c>
      <c r="C91" s="3">
        <f t="shared" si="27"/>
        <v>37</v>
      </c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"/>
      <c r="Y91" s="3"/>
      <c r="Z91" s="3"/>
      <c r="AA91" s="2"/>
      <c r="AB91" s="2"/>
      <c r="AC91" s="6"/>
    </row>
    <row r="92" ht="12.75" customHeight="1">
      <c r="A92" s="5" t="str">
        <f>$A$38</f>
        <v>Maffo</v>
      </c>
      <c r="B92" s="3">
        <f>$W$48</f>
        <v>473</v>
      </c>
      <c r="C92" s="3">
        <f t="shared" si="27"/>
        <v>92</v>
      </c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"/>
      <c r="Y92" s="3"/>
      <c r="Z92" s="3"/>
      <c r="AA92" s="2"/>
      <c r="AB92" s="2"/>
      <c r="AC92" s="6"/>
    </row>
    <row r="93" ht="12.75" customHeight="1">
      <c r="A93" s="5" t="str">
        <f>$A$26</f>
        <v>Musa</v>
      </c>
      <c r="B93" s="3">
        <f>$W$36</f>
        <v>348</v>
      </c>
      <c r="C93" s="3">
        <f t="shared" si="27"/>
        <v>125</v>
      </c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"/>
      <c r="Y93" s="3"/>
      <c r="Z93" s="3"/>
      <c r="AA93" s="2"/>
      <c r="AB93" s="2"/>
      <c r="AC93" s="6"/>
    </row>
    <row r="94" ht="12.75" customHeight="1">
      <c r="A94" s="5" t="str">
        <f>$A$62</f>
        <v>Bonaz</v>
      </c>
      <c r="B94" s="3">
        <f>$W$72</f>
        <v>199</v>
      </c>
      <c r="C94" s="3">
        <f t="shared" si="27"/>
        <v>149</v>
      </c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"/>
      <c r="Y94" s="3"/>
      <c r="Z94" s="3"/>
      <c r="AA94" s="2"/>
      <c r="AB94" s="2"/>
      <c r="AC94" s="6"/>
    </row>
    <row r="95" ht="12.75" customHeight="1">
      <c r="A95" s="5" t="str">
        <f>$A$2</f>
        <v>Vene</v>
      </c>
      <c r="B95" s="3">
        <f>$W$12</f>
        <v>9</v>
      </c>
      <c r="C95" s="3">
        <f t="shared" si="27"/>
        <v>190</v>
      </c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"/>
      <c r="Y95" s="3"/>
      <c r="Z95" s="3"/>
      <c r="AA95" s="2"/>
      <c r="AB95" s="2"/>
      <c r="AC95" s="6"/>
    </row>
    <row r="96" ht="12.75" customHeight="1"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"/>
      <c r="Y96" s="3"/>
      <c r="Z96" s="3"/>
      <c r="AA96" s="2"/>
      <c r="AB96" s="2"/>
      <c r="AC96" s="6"/>
    </row>
    <row r="97" ht="12.75" customHeight="1"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2"/>
      <c r="AB97" s="2"/>
      <c r="AC97" s="6"/>
    </row>
    <row r="98" ht="12.75" customHeight="1">
      <c r="A98" s="6"/>
      <c r="B98" s="6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2"/>
      <c r="AB98" s="2"/>
      <c r="AC98" s="6"/>
    </row>
    <row r="99" ht="12.75" customHeight="1">
      <c r="A99" s="6"/>
      <c r="B99" s="6"/>
      <c r="C99" s="2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2"/>
      <c r="AB99" s="2"/>
      <c r="AC99" s="6"/>
    </row>
    <row r="100" ht="12.75" customHeight="1">
      <c r="A100" s="6"/>
      <c r="B100" s="6"/>
      <c r="C100" s="2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2"/>
      <c r="AB100" s="2"/>
      <c r="AC100" s="6"/>
    </row>
    <row r="101" ht="12.75" customHeight="1">
      <c r="A101" s="6"/>
      <c r="B101" s="6"/>
      <c r="C101" s="2"/>
      <c r="D101" s="3"/>
      <c r="E101" s="37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2"/>
      <c r="AB101" s="2"/>
      <c r="AC101" s="6"/>
    </row>
    <row r="102" ht="12.75" customHeight="1">
      <c r="A102" s="2"/>
      <c r="B102" s="2"/>
      <c r="C102" s="2"/>
      <c r="D102" s="37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2"/>
      <c r="AB102" s="2"/>
      <c r="AC102" s="6"/>
    </row>
    <row r="103" ht="12.75" customHeight="1">
      <c r="A103" s="2"/>
      <c r="B103" s="2"/>
      <c r="C103" s="2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2"/>
      <c r="AB103" s="2"/>
      <c r="AC103" s="6"/>
    </row>
    <row r="104" ht="12.75" customHeight="1">
      <c r="A104" s="2"/>
      <c r="B104" s="2"/>
      <c r="C104" s="2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2"/>
      <c r="Y104" s="2"/>
      <c r="Z104" s="2"/>
      <c r="AA104" s="2"/>
      <c r="AB104" s="2"/>
      <c r="AC104" s="6"/>
    </row>
    <row r="105" ht="12.75" customHeight="1">
      <c r="A105" s="2"/>
      <c r="B105" s="2"/>
      <c r="C105" s="2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2"/>
      <c r="Y105" s="2"/>
      <c r="Z105" s="2"/>
      <c r="AA105" s="2"/>
      <c r="AB105" s="2"/>
      <c r="AC105" s="6"/>
    </row>
    <row r="106" ht="12.75" customHeight="1">
      <c r="A106" s="2"/>
      <c r="B106" s="2"/>
      <c r="C106" s="2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2"/>
      <c r="Y106" s="2"/>
      <c r="Z106" s="2"/>
      <c r="AA106" s="2"/>
      <c r="AB106" s="2"/>
      <c r="AC106" s="6"/>
    </row>
    <row r="107" ht="12.75" customHeight="1">
      <c r="A107" s="2"/>
      <c r="B107" s="2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2"/>
      <c r="Y107" s="2"/>
      <c r="Z107" s="2"/>
      <c r="AA107" s="2"/>
      <c r="AB107" s="2"/>
      <c r="AC107" s="6"/>
    </row>
    <row r="108" ht="12.75" customHeight="1">
      <c r="A108" s="2"/>
      <c r="B108" s="2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2"/>
      <c r="Y108" s="2"/>
      <c r="Z108" s="2"/>
      <c r="AA108" s="2"/>
      <c r="AB108" s="2"/>
      <c r="AC108" s="6"/>
    </row>
    <row r="109" ht="12.75" customHeight="1">
      <c r="A109" s="2"/>
      <c r="B109" s="2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2"/>
      <c r="Y109" s="2"/>
      <c r="Z109" s="2"/>
      <c r="AA109" s="2"/>
      <c r="AB109" s="2"/>
      <c r="AC109" s="6"/>
    </row>
    <row r="110" ht="12.75" customHeight="1">
      <c r="A110" s="2"/>
      <c r="B110" s="2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2"/>
      <c r="Y110" s="2"/>
      <c r="Z110" s="2"/>
      <c r="AA110" s="2"/>
      <c r="AB110" s="2"/>
      <c r="AC110" s="6"/>
    </row>
    <row r="111" ht="12.75" customHeight="1">
      <c r="A111" s="2"/>
      <c r="B111" s="2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2"/>
      <c r="Y111" s="2"/>
      <c r="Z111" s="2"/>
      <c r="AA111" s="2"/>
      <c r="AB111" s="2"/>
      <c r="AC111" s="6"/>
    </row>
    <row r="112" ht="12.75" customHeight="1">
      <c r="A112" s="2"/>
      <c r="B112" s="2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2"/>
      <c r="Y112" s="2"/>
      <c r="Z112" s="2"/>
      <c r="AA112" s="2"/>
      <c r="AB112" s="2"/>
      <c r="AC112" s="6"/>
    </row>
    <row r="113" ht="12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2"/>
      <c r="Y113" s="2"/>
      <c r="Z113" s="2"/>
      <c r="AA113" s="2"/>
      <c r="AB113" s="2"/>
      <c r="AC113" s="6"/>
    </row>
    <row r="114" ht="12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2"/>
      <c r="Y114" s="2"/>
      <c r="Z114" s="2"/>
      <c r="AA114" s="2"/>
      <c r="AB114" s="2"/>
      <c r="AC114" s="6"/>
    </row>
    <row r="115" ht="12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2"/>
      <c r="Y115" s="2"/>
      <c r="Z115" s="2"/>
      <c r="AA115" s="2"/>
      <c r="AB115" s="2"/>
      <c r="AC115" s="6"/>
    </row>
    <row r="116" ht="12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2"/>
      <c r="Y116" s="2"/>
      <c r="Z116" s="2"/>
      <c r="AA116" s="2"/>
      <c r="AB116" s="2"/>
      <c r="AC116" s="6"/>
    </row>
    <row r="117" ht="12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2"/>
      <c r="Y117" s="2"/>
      <c r="Z117" s="2"/>
      <c r="AA117" s="2"/>
      <c r="AB117" s="2"/>
      <c r="AC117" s="6"/>
    </row>
    <row r="118" ht="12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2"/>
      <c r="Y118" s="2"/>
      <c r="Z118" s="2"/>
      <c r="AA118" s="2"/>
      <c r="AB118" s="2"/>
      <c r="AC118" s="6"/>
    </row>
    <row r="119" ht="12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2"/>
      <c r="Y119" s="2"/>
      <c r="Z119" s="2"/>
      <c r="AA119" s="2"/>
      <c r="AB119" s="2"/>
      <c r="AC119" s="6"/>
    </row>
    <row r="120" ht="12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2"/>
      <c r="Y120" s="2"/>
      <c r="Z120" s="2"/>
      <c r="AA120" s="2"/>
      <c r="AB120" s="2"/>
      <c r="AC120" s="6"/>
    </row>
    <row r="121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6"/>
    </row>
    <row r="122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6"/>
    </row>
    <row r="123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6"/>
    </row>
    <row r="124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6"/>
    </row>
    <row r="125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6"/>
    </row>
    <row r="1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6"/>
    </row>
    <row r="127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6"/>
    </row>
    <row r="128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6"/>
    </row>
    <row r="129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6"/>
    </row>
    <row r="130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6"/>
    </row>
    <row r="131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6"/>
    </row>
    <row r="132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6"/>
    </row>
    <row r="133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6"/>
    </row>
    <row r="134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6"/>
    </row>
    <row r="135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6"/>
    </row>
    <row r="13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6"/>
    </row>
    <row r="137" ht="12.75" customHeight="1">
      <c r="A137" s="5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6"/>
    </row>
    <row r="138" ht="12.75" customHeight="1">
      <c r="A138" s="24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2"/>
      <c r="Y138" s="2"/>
      <c r="Z138" s="2"/>
      <c r="AA138" s="2"/>
      <c r="AB138" s="2"/>
      <c r="AC138" s="6"/>
    </row>
    <row r="139" ht="12.75" customHeight="1">
      <c r="A139" s="24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2"/>
      <c r="Y139" s="2"/>
      <c r="Z139" s="2"/>
      <c r="AA139" s="2"/>
      <c r="AB139" s="2"/>
      <c r="AC139" s="6"/>
    </row>
    <row r="140" ht="12.75" customHeight="1">
      <c r="A140" s="24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2"/>
      <c r="Y140" s="2"/>
      <c r="Z140" s="2"/>
      <c r="AA140" s="2"/>
      <c r="AB140" s="2"/>
      <c r="AC140" s="6"/>
    </row>
    <row r="141" ht="12.75" customHeight="1">
      <c r="A141" s="24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6"/>
    </row>
    <row r="142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6"/>
    </row>
    <row r="143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6"/>
    </row>
    <row r="144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6"/>
    </row>
    <row r="145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6"/>
    </row>
    <row r="14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6"/>
    </row>
    <row r="147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6"/>
    </row>
    <row r="148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6"/>
    </row>
    <row r="149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6"/>
    </row>
    <row r="150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6"/>
    </row>
    <row r="151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6"/>
    </row>
    <row r="152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6"/>
    </row>
    <row r="153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6"/>
    </row>
    <row r="154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6"/>
    </row>
    <row r="155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6"/>
    </row>
    <row r="15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6"/>
    </row>
    <row r="157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6"/>
    </row>
    <row r="158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6"/>
    </row>
    <row r="159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6"/>
    </row>
    <row r="160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6"/>
    </row>
    <row r="161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6"/>
    </row>
    <row r="162" ht="12.75" customHeight="1">
      <c r="A162" s="5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6"/>
    </row>
    <row r="163" ht="12.75" customHeight="1">
      <c r="A163" s="24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2"/>
      <c r="X163" s="2"/>
      <c r="Y163" s="2"/>
      <c r="Z163" s="2"/>
      <c r="AA163" s="2"/>
      <c r="AB163" s="2"/>
      <c r="AC163" s="6"/>
    </row>
    <row r="164" ht="12.75" customHeight="1">
      <c r="A164" s="24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2"/>
      <c r="X164" s="2"/>
      <c r="Y164" s="2"/>
      <c r="Z164" s="2"/>
      <c r="AA164" s="2"/>
      <c r="AB164" s="2"/>
      <c r="AC164" s="6"/>
    </row>
    <row r="165" ht="12.75" customHeight="1">
      <c r="A165" s="24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2"/>
      <c r="X165" s="2"/>
      <c r="Y165" s="2"/>
      <c r="Z165" s="2"/>
      <c r="AA165" s="2"/>
      <c r="AB165" s="2"/>
      <c r="AC165" s="6"/>
    </row>
    <row r="166" ht="12.75" customHeight="1">
      <c r="A166" s="24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6"/>
    </row>
    <row r="167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6"/>
    </row>
    <row r="168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6"/>
    </row>
    <row r="169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6"/>
    </row>
    <row r="170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6"/>
    </row>
    <row r="171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6"/>
    </row>
    <row r="172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6"/>
    </row>
    <row r="173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6"/>
    </row>
    <row r="174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6"/>
    </row>
    <row r="175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6"/>
    </row>
    <row r="17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6"/>
    </row>
    <row r="177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6"/>
    </row>
    <row r="178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6"/>
    </row>
    <row r="179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6"/>
    </row>
    <row r="180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6"/>
    </row>
    <row r="181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6"/>
    </row>
    <row r="182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6"/>
    </row>
    <row r="183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6"/>
    </row>
    <row r="184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6"/>
    </row>
    <row r="185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6"/>
    </row>
    <row r="18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6"/>
    </row>
    <row r="187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6"/>
    </row>
    <row r="188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6"/>
    </row>
    <row r="189" ht="12.75" customHeight="1">
      <c r="A189" s="5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6"/>
    </row>
    <row r="190" ht="12.75" customHeight="1">
      <c r="A190" s="24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2"/>
      <c r="X190" s="2"/>
      <c r="Y190" s="2"/>
      <c r="Z190" s="2"/>
      <c r="AA190" s="2"/>
      <c r="AB190" s="2"/>
      <c r="AC190" s="6"/>
    </row>
    <row r="191" ht="12.75" customHeight="1">
      <c r="A191" s="24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2"/>
      <c r="X191" s="2"/>
      <c r="Y191" s="2"/>
      <c r="Z191" s="2"/>
      <c r="AA191" s="2"/>
      <c r="AB191" s="2"/>
      <c r="AC191" s="6"/>
    </row>
    <row r="192" ht="12.75" customHeight="1">
      <c r="A192" s="24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2"/>
      <c r="X192" s="2"/>
      <c r="Y192" s="2"/>
      <c r="Z192" s="2"/>
      <c r="AA192" s="2"/>
      <c r="AB192" s="2"/>
      <c r="AC192" s="6"/>
    </row>
    <row r="193" ht="12.75" customHeight="1">
      <c r="A193" s="24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6"/>
    </row>
    <row r="194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</row>
    <row r="19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</row>
    <row r="196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</row>
    <row r="197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</row>
    <row r="198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</row>
    <row r="199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</row>
    <row r="200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</row>
    <row r="20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</row>
    <row r="20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</row>
    <row r="203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</row>
    <row r="204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</row>
    <row r="20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</row>
    <row r="206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</row>
    <row r="207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</row>
    <row r="208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</row>
    <row r="209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</row>
    <row r="210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</row>
    <row r="21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</row>
    <row r="21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</row>
    <row r="213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</row>
    <row r="214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</row>
    <row r="21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</row>
    <row r="216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</row>
    <row r="217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</row>
    <row r="218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</row>
    <row r="219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</row>
    <row r="220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</row>
    <row r="22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</row>
    <row r="22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</row>
    <row r="223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</row>
    <row r="224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</row>
    <row r="2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</row>
    <row r="226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</row>
    <row r="227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</row>
    <row r="228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</row>
    <row r="229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</row>
    <row r="230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</row>
    <row r="23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</row>
    <row r="23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</row>
    <row r="233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</row>
    <row r="234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</row>
    <row r="23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</row>
    <row r="236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</row>
    <row r="237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</row>
    <row r="238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</row>
    <row r="239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</row>
    <row r="240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</row>
    <row r="24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</row>
    <row r="24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</row>
    <row r="243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</row>
    <row r="244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</row>
    <row r="24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</row>
    <row r="246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</row>
    <row r="247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</row>
    <row r="248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</row>
    <row r="249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</row>
    <row r="250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</row>
    <row r="25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</row>
    <row r="2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</row>
    <row r="253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</row>
    <row r="254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</row>
    <row r="25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</row>
    <row r="256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</row>
    <row r="257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</row>
    <row r="258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</row>
    <row r="259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</row>
    <row r="260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</row>
    <row r="26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</row>
    <row r="26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</row>
    <row r="263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</row>
    <row r="264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</row>
    <row r="26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</row>
    <row r="266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</row>
    <row r="267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</row>
    <row r="268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</row>
    <row r="269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</row>
    <row r="270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</row>
    <row r="27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</row>
    <row r="27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</row>
    <row r="273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</row>
    <row r="274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</row>
    <row r="27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</row>
    <row r="276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</row>
    <row r="277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</row>
    <row r="278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</row>
    <row r="279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</row>
    <row r="280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</row>
    <row r="28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</row>
    <row r="28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</row>
    <row r="283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</row>
    <row r="284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</row>
    <row r="28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</row>
    <row r="286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</row>
    <row r="287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</row>
    <row r="288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</row>
    <row r="289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</row>
    <row r="290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</row>
    <row r="29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</row>
    <row r="29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</row>
    <row r="293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</row>
    <row r="294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</row>
    <row r="29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</row>
    <row r="296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</row>
    <row r="297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</row>
    <row r="298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</row>
    <row r="299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</row>
    <row r="300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</row>
    <row r="30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</row>
    <row r="302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</row>
    <row r="303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</row>
    <row r="304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</row>
    <row r="30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</row>
    <row r="306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</row>
    <row r="307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</row>
    <row r="308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</row>
    <row r="309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</row>
    <row r="310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</row>
    <row r="31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</row>
    <row r="312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</row>
    <row r="313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</row>
    <row r="314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</row>
    <row r="31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</row>
    <row r="316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</row>
    <row r="317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</row>
    <row r="318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</row>
    <row r="319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</row>
    <row r="320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</row>
    <row r="32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</row>
    <row r="322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</row>
    <row r="323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</row>
    <row r="324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</row>
    <row r="32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</row>
    <row r="326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</row>
    <row r="327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</row>
    <row r="328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</row>
    <row r="329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</row>
    <row r="330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</row>
    <row r="33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</row>
    <row r="332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</row>
    <row r="333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</row>
    <row r="334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</row>
    <row r="33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</row>
    <row r="336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</row>
    <row r="337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</row>
    <row r="338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</row>
    <row r="339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</row>
    <row r="340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</row>
    <row r="34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</row>
    <row r="342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</row>
    <row r="343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</row>
    <row r="344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</row>
    <row r="345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</row>
    <row r="346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</row>
    <row r="347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</row>
    <row r="348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</row>
    <row r="349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</row>
    <row r="350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</row>
    <row r="35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</row>
    <row r="352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</row>
    <row r="353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</row>
    <row r="354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</row>
    <row r="355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</row>
    <row r="356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</row>
    <row r="357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</row>
    <row r="358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</row>
    <row r="359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</row>
    <row r="360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</row>
    <row r="36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</row>
    <row r="362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</row>
    <row r="363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</row>
    <row r="364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</row>
    <row r="36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</row>
    <row r="366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</row>
    <row r="367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</row>
    <row r="368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</row>
    <row r="369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</row>
    <row r="370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</row>
    <row r="37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</row>
    <row r="372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</row>
    <row r="373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</row>
    <row r="374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</row>
    <row r="375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</row>
    <row r="376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</row>
    <row r="377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</row>
    <row r="378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</row>
    <row r="379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</row>
    <row r="380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</row>
    <row r="38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</row>
    <row r="382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</row>
    <row r="383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</row>
    <row r="384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</row>
    <row r="385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</row>
    <row r="386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</row>
    <row r="387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</row>
    <row r="388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</row>
    <row r="389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</row>
    <row r="390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</row>
    <row r="39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</row>
    <row r="392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</row>
    <row r="393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</row>
    <row r="394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</row>
    <row r="395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</row>
    <row r="396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</row>
    <row r="397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</row>
    <row r="398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</row>
    <row r="399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</row>
    <row r="400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</row>
    <row r="40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</row>
    <row r="402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</row>
    <row r="403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</row>
    <row r="404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</row>
    <row r="405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</row>
    <row r="406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</row>
    <row r="407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</row>
    <row r="408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</row>
    <row r="409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</row>
    <row r="410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</row>
    <row r="41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</row>
    <row r="412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</row>
    <row r="413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</row>
    <row r="414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</row>
    <row r="415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</row>
    <row r="416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</row>
    <row r="417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</row>
    <row r="418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</row>
    <row r="419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</row>
    <row r="420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</row>
    <row r="42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</row>
    <row r="422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</row>
    <row r="423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</row>
    <row r="424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</row>
    <row r="425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</row>
    <row r="426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</row>
    <row r="427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</row>
    <row r="428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</row>
    <row r="429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</row>
    <row r="430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</row>
    <row r="43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</row>
    <row r="432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</row>
    <row r="433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</row>
    <row r="434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</row>
    <row r="435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</row>
    <row r="436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</row>
    <row r="437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</row>
    <row r="438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</row>
    <row r="439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</row>
    <row r="440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</row>
    <row r="44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</row>
    <row r="442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</row>
    <row r="443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</row>
    <row r="444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</row>
    <row r="445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</row>
    <row r="446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</row>
    <row r="447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</row>
    <row r="448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</row>
    <row r="449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</row>
    <row r="450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</row>
    <row r="45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</row>
    <row r="452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</row>
    <row r="453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</row>
    <row r="454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</row>
    <row r="455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</row>
    <row r="456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</row>
    <row r="457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</row>
    <row r="458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</row>
    <row r="459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</row>
    <row r="460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</row>
    <row r="46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</row>
    <row r="462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</row>
    <row r="463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</row>
    <row r="464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</row>
    <row r="465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</row>
    <row r="466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</row>
    <row r="467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</row>
    <row r="468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</row>
    <row r="469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</row>
    <row r="470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</row>
    <row r="47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</row>
    <row r="472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</row>
    <row r="473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</row>
    <row r="474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</row>
    <row r="475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</row>
    <row r="476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</row>
    <row r="477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</row>
    <row r="478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</row>
    <row r="479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</row>
    <row r="480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</row>
    <row r="48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</row>
    <row r="482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</row>
    <row r="483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</row>
    <row r="484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</row>
    <row r="485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</row>
    <row r="486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</row>
    <row r="487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</row>
    <row r="488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</row>
    <row r="489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</row>
    <row r="490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</row>
    <row r="49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</row>
    <row r="492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</row>
    <row r="493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</row>
    <row r="494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</row>
    <row r="495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</row>
    <row r="496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</row>
    <row r="497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</row>
    <row r="498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  <c r="AC498" s="6"/>
    </row>
    <row r="499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  <c r="AC499" s="6"/>
    </row>
    <row r="500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  <c r="AC500" s="6"/>
    </row>
    <row r="50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</row>
    <row r="502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</row>
    <row r="503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</row>
    <row r="504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</row>
    <row r="505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</row>
    <row r="506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</row>
    <row r="507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</row>
    <row r="508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</row>
    <row r="509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</row>
    <row r="510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</row>
    <row r="51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</row>
    <row r="512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</row>
    <row r="513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</row>
    <row r="514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</row>
    <row r="515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</row>
    <row r="516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</row>
    <row r="517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</row>
    <row r="518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</row>
    <row r="519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</row>
    <row r="520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</row>
    <row r="52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</row>
    <row r="522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</row>
    <row r="523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</row>
    <row r="524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</row>
    <row r="525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</row>
    <row r="526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</row>
    <row r="527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</row>
    <row r="528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</row>
    <row r="529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</row>
    <row r="530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</row>
    <row r="53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</row>
    <row r="532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</row>
    <row r="533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</row>
    <row r="534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</row>
    <row r="535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</row>
    <row r="536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</row>
    <row r="537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</row>
    <row r="538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</row>
    <row r="539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</row>
    <row r="540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</row>
    <row r="54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</row>
    <row r="542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</row>
    <row r="543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</row>
    <row r="544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  <c r="AC544" s="6"/>
    </row>
    <row r="545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  <c r="AC545" s="6"/>
    </row>
    <row r="546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  <c r="AC546" s="6"/>
    </row>
    <row r="547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</row>
    <row r="548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</row>
    <row r="549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</row>
    <row r="550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</row>
    <row r="55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</row>
    <row r="552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</row>
    <row r="553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</row>
    <row r="554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</row>
    <row r="55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  <c r="AB555" s="6"/>
      <c r="AC555" s="6"/>
    </row>
    <row r="556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  <c r="AC556" s="6"/>
    </row>
    <row r="557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  <c r="AC557" s="6"/>
    </row>
    <row r="558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  <c r="AC558" s="6"/>
    </row>
    <row r="559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  <c r="AC559" s="6"/>
    </row>
    <row r="560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</row>
    <row r="56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</row>
    <row r="56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</row>
    <row r="563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</row>
    <row r="564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</row>
    <row r="56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</row>
    <row r="566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</row>
    <row r="567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</row>
    <row r="568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  <c r="AC568" s="6"/>
    </row>
    <row r="569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  <c r="AC569" s="6"/>
    </row>
    <row r="570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  <c r="AB570" s="6"/>
      <c r="AC570" s="6"/>
    </row>
    <row r="57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</row>
    <row r="57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</row>
    <row r="573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</row>
    <row r="574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</row>
    <row r="57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</row>
    <row r="576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</row>
    <row r="577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</row>
    <row r="578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</row>
    <row r="579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</row>
    <row r="580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</row>
    <row r="58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</row>
    <row r="58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</row>
    <row r="583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  <c r="AC583" s="6"/>
    </row>
    <row r="584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</row>
    <row r="58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</row>
    <row r="586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</row>
    <row r="587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</row>
    <row r="588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</row>
    <row r="589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</row>
    <row r="590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</row>
    <row r="59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</row>
    <row r="59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</row>
    <row r="593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</row>
    <row r="594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</row>
    <row r="59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</row>
    <row r="596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</row>
    <row r="597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</row>
    <row r="598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</row>
    <row r="599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</row>
    <row r="600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  <c r="AC600" s="6"/>
    </row>
    <row r="60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  <c r="AC601" s="6"/>
    </row>
    <row r="60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</row>
    <row r="603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  <c r="AB603" s="6"/>
      <c r="AC603" s="6"/>
    </row>
    <row r="604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  <c r="AC604" s="6"/>
    </row>
    <row r="60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  <c r="AC605" s="6"/>
    </row>
    <row r="606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  <c r="AB606" s="6"/>
      <c r="AC606" s="6"/>
    </row>
    <row r="607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A607" s="6"/>
      <c r="AB607" s="6"/>
      <c r="AC607" s="6"/>
    </row>
    <row r="608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  <c r="AC608" s="6"/>
    </row>
    <row r="609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  <c r="AC609" s="6"/>
    </row>
    <row r="610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  <c r="AB610" s="6"/>
      <c r="AC610" s="6"/>
    </row>
    <row r="61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  <c r="AB611" s="6"/>
      <c r="AC611" s="6"/>
    </row>
    <row r="61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  <c r="AC612" s="6"/>
    </row>
    <row r="613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  <c r="AC613" s="6"/>
    </row>
    <row r="614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  <c r="AB614" s="6"/>
      <c r="AC614" s="6"/>
    </row>
    <row r="61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  <c r="AB615" s="6"/>
      <c r="AC615" s="6"/>
    </row>
    <row r="616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  <c r="AC616" s="6"/>
    </row>
    <row r="617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  <c r="AC617" s="6"/>
    </row>
    <row r="618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  <c r="AB618" s="6"/>
      <c r="AC618" s="6"/>
    </row>
    <row r="619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  <c r="AB619" s="6"/>
      <c r="AC619" s="6"/>
    </row>
    <row r="620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  <c r="AC620" s="6"/>
    </row>
    <row r="62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  <c r="AC621" s="6"/>
    </row>
    <row r="62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  <c r="AB622" s="6"/>
      <c r="AC622" s="6"/>
    </row>
    <row r="623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  <c r="AB623" s="6"/>
      <c r="AC623" s="6"/>
    </row>
    <row r="624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  <c r="AC624" s="6"/>
    </row>
    <row r="62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  <c r="AC625" s="6"/>
    </row>
    <row r="626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  <c r="AB626" s="6"/>
      <c r="AC626" s="6"/>
    </row>
    <row r="627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  <c r="AC627" s="6"/>
    </row>
    <row r="628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  <c r="AC628" s="6"/>
    </row>
    <row r="629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  <c r="AC629" s="6"/>
    </row>
    <row r="630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  <c r="AC630" s="6"/>
    </row>
    <row r="63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A631" s="6"/>
      <c r="AB631" s="6"/>
      <c r="AC631" s="6"/>
    </row>
    <row r="63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  <c r="AC632" s="6"/>
    </row>
    <row r="633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  <c r="AC633" s="6"/>
    </row>
    <row r="634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  <c r="AB634" s="6"/>
      <c r="AC634" s="6"/>
    </row>
    <row r="63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  <c r="AB635" s="6"/>
      <c r="AC635" s="6"/>
    </row>
    <row r="636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  <c r="AC636" s="6"/>
    </row>
    <row r="637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  <c r="AC637" s="6"/>
    </row>
    <row r="638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A638" s="6"/>
      <c r="AB638" s="6"/>
      <c r="AC638" s="6"/>
    </row>
    <row r="639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A639" s="6"/>
      <c r="AB639" s="6"/>
      <c r="AC639" s="6"/>
    </row>
    <row r="640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  <c r="AB640" s="6"/>
      <c r="AC640" s="6"/>
    </row>
    <row r="64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  <c r="AB641" s="6"/>
      <c r="AC641" s="6"/>
    </row>
    <row r="64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A642" s="6"/>
      <c r="AB642" s="6"/>
      <c r="AC642" s="6"/>
    </row>
    <row r="643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A643" s="6"/>
      <c r="AB643" s="6"/>
      <c r="AC643" s="6"/>
    </row>
    <row r="644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A644" s="6"/>
      <c r="AB644" s="6"/>
      <c r="AC644" s="6"/>
    </row>
    <row r="64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6"/>
      <c r="AB645" s="6"/>
      <c r="AC645" s="6"/>
    </row>
    <row r="646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  <c r="AA646" s="6"/>
      <c r="AB646" s="6"/>
      <c r="AC646" s="6"/>
    </row>
    <row r="647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  <c r="AA647" s="6"/>
      <c r="AB647" s="6"/>
      <c r="AC647" s="6"/>
    </row>
    <row r="648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A648" s="6"/>
      <c r="AB648" s="6"/>
      <c r="AC648" s="6"/>
    </row>
    <row r="649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A649" s="6"/>
      <c r="AB649" s="6"/>
      <c r="AC649" s="6"/>
    </row>
    <row r="650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  <c r="AA650" s="6"/>
      <c r="AB650" s="6"/>
      <c r="AC650" s="6"/>
    </row>
    <row r="65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A651" s="6"/>
      <c r="AB651" s="6"/>
      <c r="AC651" s="6"/>
    </row>
    <row r="65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/>
      <c r="AB652" s="6"/>
      <c r="AC652" s="6"/>
    </row>
    <row r="653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  <c r="AB653" s="6"/>
      <c r="AC653" s="6"/>
    </row>
    <row r="654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A654" s="6"/>
      <c r="AB654" s="6"/>
      <c r="AC654" s="6"/>
    </row>
    <row r="65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A655" s="6"/>
      <c r="AB655" s="6"/>
      <c r="AC655" s="6"/>
    </row>
    <row r="656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6"/>
      <c r="AB656" s="6"/>
      <c r="AC656" s="6"/>
    </row>
    <row r="657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A657" s="6"/>
      <c r="AB657" s="6"/>
      <c r="AC657" s="6"/>
    </row>
    <row r="658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A658" s="6"/>
      <c r="AB658" s="6"/>
      <c r="AC658" s="6"/>
    </row>
    <row r="659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  <c r="AA659" s="6"/>
      <c r="AB659" s="6"/>
      <c r="AC659" s="6"/>
    </row>
    <row r="660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  <c r="AB660" s="6"/>
      <c r="AC660" s="6"/>
    </row>
    <row r="66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/>
      <c r="AB661" s="6"/>
      <c r="AC661" s="6"/>
    </row>
    <row r="66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A662" s="6"/>
      <c r="AB662" s="6"/>
      <c r="AC662" s="6"/>
    </row>
    <row r="663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  <c r="AA663" s="6"/>
      <c r="AB663" s="6"/>
      <c r="AC663" s="6"/>
    </row>
    <row r="664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A664" s="6"/>
      <c r="AB664" s="6"/>
      <c r="AC664" s="6"/>
    </row>
    <row r="66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  <c r="AB665" s="6"/>
      <c r="AC665" s="6"/>
    </row>
    <row r="666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  <c r="AA666" s="6"/>
      <c r="AB666" s="6"/>
      <c r="AC666" s="6"/>
    </row>
    <row r="667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  <c r="AA667" s="6"/>
      <c r="AB667" s="6"/>
      <c r="AC667" s="6"/>
    </row>
    <row r="668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A668" s="6"/>
      <c r="AB668" s="6"/>
      <c r="AC668" s="6"/>
    </row>
    <row r="669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A669" s="6"/>
      <c r="AB669" s="6"/>
      <c r="AC669" s="6"/>
    </row>
    <row r="670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  <c r="AA670" s="6"/>
      <c r="AB670" s="6"/>
      <c r="AC670" s="6"/>
    </row>
    <row r="67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  <c r="AA671" s="6"/>
      <c r="AB671" s="6"/>
      <c r="AC671" s="6"/>
    </row>
    <row r="67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  <c r="AA672" s="6"/>
      <c r="AB672" s="6"/>
      <c r="AC672" s="6"/>
    </row>
    <row r="673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A673" s="6"/>
      <c r="AB673" s="6"/>
      <c r="AC673" s="6"/>
    </row>
    <row r="674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  <c r="AA674" s="6"/>
      <c r="AB674" s="6"/>
      <c r="AC674" s="6"/>
    </row>
    <row r="67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  <c r="AA675" s="6"/>
      <c r="AB675" s="6"/>
      <c r="AC675" s="6"/>
    </row>
    <row r="676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A676" s="6"/>
      <c r="AB676" s="6"/>
      <c r="AC676" s="6"/>
    </row>
    <row r="677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A677" s="6"/>
      <c r="AB677" s="6"/>
      <c r="AC677" s="6"/>
    </row>
    <row r="678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  <c r="AA678" s="6"/>
      <c r="AB678" s="6"/>
      <c r="AC678" s="6"/>
    </row>
    <row r="679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  <c r="AA679" s="6"/>
      <c r="AB679" s="6"/>
      <c r="AC679" s="6"/>
    </row>
    <row r="680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A680" s="6"/>
      <c r="AB680" s="6"/>
      <c r="AC680" s="6"/>
    </row>
    <row r="68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A681" s="6"/>
      <c r="AB681" s="6"/>
      <c r="AC681" s="6"/>
    </row>
    <row r="68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  <c r="AA682" s="6"/>
      <c r="AB682" s="6"/>
      <c r="AC682" s="6"/>
    </row>
    <row r="683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  <c r="AA683" s="6"/>
      <c r="AB683" s="6"/>
      <c r="AC683" s="6"/>
    </row>
    <row r="684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A684" s="6"/>
      <c r="AB684" s="6"/>
      <c r="AC684" s="6"/>
    </row>
    <row r="68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A685" s="6"/>
      <c r="AB685" s="6"/>
      <c r="AC685" s="6"/>
    </row>
    <row r="686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  <c r="AA686" s="6"/>
      <c r="AB686" s="6"/>
      <c r="AC686" s="6"/>
    </row>
    <row r="687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  <c r="AA687" s="6"/>
      <c r="AB687" s="6"/>
      <c r="AC687" s="6"/>
    </row>
    <row r="688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A688" s="6"/>
      <c r="AB688" s="6"/>
      <c r="AC688" s="6"/>
    </row>
    <row r="689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A689" s="6"/>
      <c r="AB689" s="6"/>
      <c r="AC689" s="6"/>
    </row>
    <row r="690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  <c r="AA690" s="6"/>
      <c r="AB690" s="6"/>
      <c r="AC690" s="6"/>
    </row>
    <row r="69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  <c r="AA691" s="6"/>
      <c r="AB691" s="6"/>
      <c r="AC691" s="6"/>
    </row>
    <row r="69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A692" s="6"/>
      <c r="AB692" s="6"/>
      <c r="AC692" s="6"/>
    </row>
    <row r="693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  <c r="AA693" s="6"/>
      <c r="AB693" s="6"/>
      <c r="AC693" s="6"/>
    </row>
    <row r="694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  <c r="AA694" s="6"/>
      <c r="AB694" s="6"/>
      <c r="AC694" s="6"/>
    </row>
    <row r="69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  <c r="AA695" s="6"/>
      <c r="AB695" s="6"/>
      <c r="AC695" s="6"/>
    </row>
    <row r="696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A696" s="6"/>
      <c r="AB696" s="6"/>
      <c r="AC696" s="6"/>
    </row>
    <row r="697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A697" s="6"/>
      <c r="AB697" s="6"/>
      <c r="AC697" s="6"/>
    </row>
    <row r="698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  <c r="AA698" s="6"/>
      <c r="AB698" s="6"/>
      <c r="AC698" s="6"/>
    </row>
    <row r="699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  <c r="AA699" s="6"/>
      <c r="AB699" s="6"/>
      <c r="AC699" s="6"/>
    </row>
    <row r="700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  <c r="AA700" s="6"/>
      <c r="AB700" s="6"/>
      <c r="AC700" s="6"/>
    </row>
    <row r="70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A701" s="6"/>
      <c r="AB701" s="6"/>
      <c r="AC701" s="6"/>
    </row>
    <row r="70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  <c r="AA702" s="6"/>
      <c r="AB702" s="6"/>
      <c r="AC702" s="6"/>
    </row>
    <row r="703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  <c r="AA703" s="6"/>
      <c r="AB703" s="6"/>
      <c r="AC703" s="6"/>
    </row>
    <row r="704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  <c r="AA704" s="6"/>
      <c r="AB704" s="6"/>
      <c r="AC704" s="6"/>
    </row>
    <row r="70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A705" s="6"/>
      <c r="AB705" s="6"/>
      <c r="AC705" s="6"/>
    </row>
    <row r="706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  <c r="AA706" s="6"/>
      <c r="AB706" s="6"/>
      <c r="AC706" s="6"/>
    </row>
    <row r="707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  <c r="AA707" s="6"/>
      <c r="AB707" s="6"/>
      <c r="AC707" s="6"/>
    </row>
    <row r="708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A708" s="6"/>
      <c r="AB708" s="6"/>
      <c r="AC708" s="6"/>
    </row>
    <row r="709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  <c r="AA709" s="6"/>
      <c r="AB709" s="6"/>
      <c r="AC709" s="6"/>
    </row>
    <row r="710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  <c r="AA710" s="6"/>
      <c r="AB710" s="6"/>
      <c r="AC710" s="6"/>
    </row>
    <row r="71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  <c r="AA711" s="6"/>
      <c r="AB711" s="6"/>
      <c r="AC711" s="6"/>
    </row>
    <row r="71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  <c r="AA712" s="6"/>
      <c r="AB712" s="6"/>
      <c r="AC712" s="6"/>
    </row>
    <row r="713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A713" s="6"/>
      <c r="AB713" s="6"/>
      <c r="AC713" s="6"/>
    </row>
    <row r="714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  <c r="AA714" s="6"/>
      <c r="AB714" s="6"/>
      <c r="AC714" s="6"/>
    </row>
    <row r="71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  <c r="AA715" s="6"/>
      <c r="AB715" s="6"/>
      <c r="AC715" s="6"/>
    </row>
    <row r="716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A716" s="6"/>
      <c r="AB716" s="6"/>
      <c r="AC716" s="6"/>
    </row>
    <row r="717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  <c r="AA717" s="6"/>
      <c r="AB717" s="6"/>
      <c r="AC717" s="6"/>
    </row>
    <row r="718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  <c r="AA718" s="6"/>
      <c r="AB718" s="6"/>
      <c r="AC718" s="6"/>
    </row>
    <row r="719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  <c r="AA719" s="6"/>
      <c r="AB719" s="6"/>
      <c r="AC719" s="6"/>
    </row>
    <row r="720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  <c r="AA720" s="6"/>
      <c r="AB720" s="6"/>
      <c r="AC720" s="6"/>
    </row>
    <row r="72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  <c r="AA721" s="6"/>
      <c r="AB721" s="6"/>
      <c r="AC721" s="6"/>
    </row>
    <row r="72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  <c r="AA722" s="6"/>
      <c r="AB722" s="6"/>
      <c r="AC722" s="6"/>
    </row>
    <row r="723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  <c r="AA723" s="6"/>
      <c r="AB723" s="6"/>
      <c r="AC723" s="6"/>
    </row>
    <row r="724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  <c r="AA724" s="6"/>
      <c r="AB724" s="6"/>
      <c r="AC724" s="6"/>
    </row>
    <row r="72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A725" s="6"/>
      <c r="AB725" s="6"/>
      <c r="AC725" s="6"/>
    </row>
    <row r="726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  <c r="AA726" s="6"/>
      <c r="AB726" s="6"/>
      <c r="AC726" s="6"/>
    </row>
    <row r="727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  <c r="AA727" s="6"/>
      <c r="AB727" s="6"/>
      <c r="AC727" s="6"/>
    </row>
    <row r="728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  <c r="AA728" s="6"/>
      <c r="AB728" s="6"/>
      <c r="AC728" s="6"/>
    </row>
    <row r="729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  <c r="AA729" s="6"/>
      <c r="AB729" s="6"/>
      <c r="AC729" s="6"/>
    </row>
    <row r="730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  <c r="AA730" s="6"/>
      <c r="AB730" s="6"/>
      <c r="AC730" s="6"/>
    </row>
    <row r="73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  <c r="AA731" s="6"/>
      <c r="AB731" s="6"/>
      <c r="AC731" s="6"/>
    </row>
    <row r="73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  <c r="AA732" s="6"/>
      <c r="AB732" s="6"/>
      <c r="AC732" s="6"/>
    </row>
    <row r="733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  <c r="AA733" s="6"/>
      <c r="AB733" s="6"/>
      <c r="AC733" s="6"/>
    </row>
    <row r="734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  <c r="AA734" s="6"/>
      <c r="AB734" s="6"/>
      <c r="AC734" s="6"/>
    </row>
    <row r="73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  <c r="AA735" s="6"/>
      <c r="AB735" s="6"/>
      <c r="AC735" s="6"/>
    </row>
    <row r="736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  <c r="AA736" s="6"/>
      <c r="AB736" s="6"/>
      <c r="AC736" s="6"/>
    </row>
    <row r="737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A737" s="6"/>
      <c r="AB737" s="6"/>
      <c r="AC737" s="6"/>
    </row>
    <row r="738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  <c r="AA738" s="6"/>
      <c r="AB738" s="6"/>
      <c r="AC738" s="6"/>
    </row>
    <row r="739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  <c r="AA739" s="6"/>
      <c r="AB739" s="6"/>
      <c r="AC739" s="6"/>
    </row>
    <row r="740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  <c r="AA740" s="6"/>
      <c r="AB740" s="6"/>
      <c r="AC740" s="6"/>
    </row>
    <row r="74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  <c r="AA741" s="6"/>
      <c r="AB741" s="6"/>
      <c r="AC741" s="6"/>
    </row>
    <row r="74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  <c r="AA742" s="6"/>
      <c r="AB742" s="6"/>
      <c r="AC742" s="6"/>
    </row>
    <row r="743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A743" s="6"/>
      <c r="AB743" s="6"/>
      <c r="AC743" s="6"/>
    </row>
    <row r="744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  <c r="AA744" s="6"/>
      <c r="AB744" s="6"/>
      <c r="AC744" s="6"/>
    </row>
    <row r="74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  <c r="AA745" s="6"/>
      <c r="AB745" s="6"/>
      <c r="AC745" s="6"/>
    </row>
    <row r="746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A746" s="6"/>
      <c r="AB746" s="6"/>
      <c r="AC746" s="6"/>
    </row>
    <row r="747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  <c r="AA747" s="6"/>
      <c r="AB747" s="6"/>
      <c r="AC747" s="6"/>
    </row>
    <row r="748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  <c r="AA748" s="6"/>
      <c r="AB748" s="6"/>
      <c r="AC748" s="6"/>
    </row>
    <row r="749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A749" s="6"/>
      <c r="AB749" s="6"/>
      <c r="AC749" s="6"/>
    </row>
    <row r="750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  <c r="AA750" s="6"/>
      <c r="AB750" s="6"/>
      <c r="AC750" s="6"/>
    </row>
    <row r="75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  <c r="AA751" s="6"/>
      <c r="AB751" s="6"/>
      <c r="AC751" s="6"/>
    </row>
    <row r="75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A752" s="6"/>
      <c r="AB752" s="6"/>
      <c r="AC752" s="6"/>
    </row>
    <row r="753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  <c r="AA753" s="6"/>
      <c r="AB753" s="6"/>
      <c r="AC753" s="6"/>
    </row>
    <row r="754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  <c r="AA754" s="6"/>
      <c r="AB754" s="6"/>
      <c r="AC754" s="6"/>
    </row>
    <row r="75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  <c r="AA755" s="6"/>
      <c r="AB755" s="6"/>
      <c r="AC755" s="6"/>
    </row>
    <row r="756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  <c r="AA756" s="6"/>
      <c r="AB756" s="6"/>
      <c r="AC756" s="6"/>
    </row>
    <row r="757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  <c r="AA757" s="6"/>
      <c r="AB757" s="6"/>
      <c r="AC757" s="6"/>
    </row>
    <row r="758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  <c r="AA758" s="6"/>
      <c r="AB758" s="6"/>
      <c r="AC758" s="6"/>
    </row>
    <row r="759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  <c r="AA759" s="6"/>
      <c r="AB759" s="6"/>
      <c r="AC759" s="6"/>
    </row>
    <row r="760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  <c r="AA760" s="6"/>
      <c r="AB760" s="6"/>
      <c r="AC760" s="6"/>
    </row>
    <row r="76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  <c r="AA761" s="6"/>
      <c r="AB761" s="6"/>
      <c r="AC761" s="6"/>
    </row>
    <row r="76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  <c r="AA762" s="6"/>
      <c r="AB762" s="6"/>
      <c r="AC762" s="6"/>
    </row>
    <row r="763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  <c r="AA763" s="6"/>
      <c r="AB763" s="6"/>
      <c r="AC763" s="6"/>
    </row>
    <row r="764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  <c r="AA764" s="6"/>
      <c r="AB764" s="6"/>
      <c r="AC764" s="6"/>
    </row>
    <row r="76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  <c r="AA765" s="6"/>
      <c r="AB765" s="6"/>
      <c r="AC765" s="6"/>
    </row>
    <row r="766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  <c r="AA766" s="6"/>
      <c r="AB766" s="6"/>
      <c r="AC766" s="6"/>
    </row>
    <row r="767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  <c r="AA767" s="6"/>
      <c r="AB767" s="6"/>
      <c r="AC767" s="6"/>
    </row>
    <row r="768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  <c r="AA768" s="6"/>
      <c r="AB768" s="6"/>
      <c r="AC768" s="6"/>
    </row>
    <row r="769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  <c r="AA769" s="6"/>
      <c r="AB769" s="6"/>
      <c r="AC769" s="6"/>
    </row>
    <row r="770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  <c r="AA770" s="6"/>
      <c r="AB770" s="6"/>
      <c r="AC770" s="6"/>
    </row>
    <row r="77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  <c r="AA771" s="6"/>
      <c r="AB771" s="6"/>
      <c r="AC771" s="6"/>
    </row>
    <row r="77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  <c r="AA772" s="6"/>
      <c r="AB772" s="6"/>
      <c r="AC772" s="6"/>
    </row>
    <row r="773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  <c r="AA773" s="6"/>
      <c r="AB773" s="6"/>
      <c r="AC773" s="6"/>
    </row>
    <row r="774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  <c r="AA774" s="6"/>
      <c r="AB774" s="6"/>
      <c r="AC774" s="6"/>
    </row>
    <row r="77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  <c r="AA775" s="6"/>
      <c r="AB775" s="6"/>
      <c r="AC775" s="6"/>
    </row>
    <row r="776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  <c r="AA776" s="6"/>
      <c r="AB776" s="6"/>
      <c r="AC776" s="6"/>
    </row>
    <row r="777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  <c r="AA777" s="6"/>
      <c r="AB777" s="6"/>
      <c r="AC777" s="6"/>
    </row>
    <row r="778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  <c r="AA778" s="6"/>
      <c r="AB778" s="6"/>
      <c r="AC778" s="6"/>
    </row>
    <row r="779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  <c r="AA779" s="6"/>
      <c r="AB779" s="6"/>
      <c r="AC779" s="6"/>
    </row>
    <row r="780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  <c r="AA780" s="6"/>
      <c r="AB780" s="6"/>
      <c r="AC780" s="6"/>
    </row>
    <row r="78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  <c r="AA781" s="6"/>
      <c r="AB781" s="6"/>
      <c r="AC781" s="6"/>
    </row>
    <row r="78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  <c r="AA782" s="6"/>
      <c r="AB782" s="6"/>
      <c r="AC782" s="6"/>
    </row>
    <row r="783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  <c r="AA783" s="6"/>
      <c r="AB783" s="6"/>
      <c r="AC783" s="6"/>
    </row>
    <row r="784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  <c r="AA784" s="6"/>
      <c r="AB784" s="6"/>
      <c r="AC784" s="6"/>
    </row>
    <row r="78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  <c r="AA785" s="6"/>
      <c r="AB785" s="6"/>
      <c r="AC785" s="6"/>
    </row>
    <row r="786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  <c r="AA786" s="6"/>
      <c r="AB786" s="6"/>
      <c r="AC786" s="6"/>
    </row>
    <row r="787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  <c r="AA787" s="6"/>
      <c r="AB787" s="6"/>
      <c r="AC787" s="6"/>
    </row>
    <row r="788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  <c r="AB788" s="6"/>
      <c r="AC788" s="6"/>
    </row>
    <row r="789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A789" s="6"/>
      <c r="AB789" s="6"/>
      <c r="AC789" s="6"/>
    </row>
    <row r="790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  <c r="AA790" s="6"/>
      <c r="AB790" s="6"/>
      <c r="AC790" s="6"/>
    </row>
    <row r="79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  <c r="AA791" s="6"/>
      <c r="AB791" s="6"/>
      <c r="AC791" s="6"/>
    </row>
    <row r="79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  <c r="AA792" s="6"/>
      <c r="AB792" s="6"/>
      <c r="AC792" s="6"/>
    </row>
    <row r="793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  <c r="AA793" s="6"/>
      <c r="AB793" s="6"/>
      <c r="AC793" s="6"/>
    </row>
    <row r="794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  <c r="AA794" s="6"/>
      <c r="AB794" s="6"/>
      <c r="AC794" s="6"/>
    </row>
    <row r="79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  <c r="AA795" s="6"/>
      <c r="AB795" s="6"/>
      <c r="AC795" s="6"/>
    </row>
    <row r="796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  <c r="AA796" s="6"/>
      <c r="AB796" s="6"/>
      <c r="AC796" s="6"/>
    </row>
    <row r="797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  <c r="AA797" s="6"/>
      <c r="AB797" s="6"/>
      <c r="AC797" s="6"/>
    </row>
    <row r="798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  <c r="AA798" s="6"/>
      <c r="AB798" s="6"/>
      <c r="AC798" s="6"/>
    </row>
    <row r="799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  <c r="AA799" s="6"/>
      <c r="AB799" s="6"/>
      <c r="AC799" s="6"/>
    </row>
    <row r="800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  <c r="AA800" s="6"/>
      <c r="AB800" s="6"/>
      <c r="AC800" s="6"/>
    </row>
    <row r="80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  <c r="AA801" s="6"/>
      <c r="AB801" s="6"/>
      <c r="AC801" s="6"/>
    </row>
    <row r="80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  <c r="AA802" s="6"/>
      <c r="AB802" s="6"/>
      <c r="AC802" s="6"/>
    </row>
    <row r="803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  <c r="AA803" s="6"/>
      <c r="AB803" s="6"/>
      <c r="AC803" s="6"/>
    </row>
    <row r="804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  <c r="AA804" s="6"/>
      <c r="AB804" s="6"/>
      <c r="AC804" s="6"/>
    </row>
    <row r="80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  <c r="AA805" s="6"/>
      <c r="AB805" s="6"/>
      <c r="AC805" s="6"/>
    </row>
    <row r="806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  <c r="AA806" s="6"/>
      <c r="AB806" s="6"/>
      <c r="AC806" s="6"/>
    </row>
    <row r="807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  <c r="AA807" s="6"/>
      <c r="AB807" s="6"/>
      <c r="AC807" s="6"/>
    </row>
    <row r="808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  <c r="AA808" s="6"/>
      <c r="AB808" s="6"/>
      <c r="AC808" s="6"/>
    </row>
    <row r="809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  <c r="AA809" s="6"/>
      <c r="AB809" s="6"/>
      <c r="AC809" s="6"/>
    </row>
    <row r="810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  <c r="AA810" s="6"/>
      <c r="AB810" s="6"/>
      <c r="AC810" s="6"/>
    </row>
    <row r="81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  <c r="AA811" s="6"/>
      <c r="AB811" s="6"/>
      <c r="AC811" s="6"/>
    </row>
    <row r="81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  <c r="AA812" s="6"/>
      <c r="AB812" s="6"/>
      <c r="AC812" s="6"/>
    </row>
    <row r="813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  <c r="AA813" s="6"/>
      <c r="AB813" s="6"/>
      <c r="AC813" s="6"/>
    </row>
    <row r="814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  <c r="AA814" s="6"/>
      <c r="AB814" s="6"/>
      <c r="AC814" s="6"/>
    </row>
    <row r="81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  <c r="AA815" s="6"/>
      <c r="AB815" s="6"/>
      <c r="AC815" s="6"/>
    </row>
    <row r="816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  <c r="AA816" s="6"/>
      <c r="AB816" s="6"/>
      <c r="AC816" s="6"/>
    </row>
    <row r="817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  <c r="AA817" s="6"/>
      <c r="AB817" s="6"/>
      <c r="AC817" s="6"/>
    </row>
    <row r="818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  <c r="AA818" s="6"/>
      <c r="AB818" s="6"/>
      <c r="AC818" s="6"/>
    </row>
    <row r="819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  <c r="AA819" s="6"/>
      <c r="AB819" s="6"/>
      <c r="AC819" s="6"/>
    </row>
    <row r="820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  <c r="AA820" s="6"/>
      <c r="AB820" s="6"/>
      <c r="AC820" s="6"/>
    </row>
    <row r="82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  <c r="AA821" s="6"/>
      <c r="AB821" s="6"/>
      <c r="AC821" s="6"/>
    </row>
    <row r="82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  <c r="AA822" s="6"/>
      <c r="AB822" s="6"/>
      <c r="AC822" s="6"/>
    </row>
    <row r="823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  <c r="AA823" s="6"/>
      <c r="AB823" s="6"/>
      <c r="AC823" s="6"/>
    </row>
    <row r="824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  <c r="AA824" s="6"/>
      <c r="AB824" s="6"/>
      <c r="AC824" s="6"/>
    </row>
    <row r="82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  <c r="AA825" s="6"/>
      <c r="AB825" s="6"/>
      <c r="AC825" s="6"/>
    </row>
    <row r="826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  <c r="AA826" s="6"/>
      <c r="AB826" s="6"/>
      <c r="AC826" s="6"/>
    </row>
    <row r="827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  <c r="AA827" s="6"/>
      <c r="AB827" s="6"/>
      <c r="AC827" s="6"/>
    </row>
    <row r="828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  <c r="AA828" s="6"/>
      <c r="AB828" s="6"/>
      <c r="AC828" s="6"/>
    </row>
    <row r="829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  <c r="AA829" s="6"/>
      <c r="AB829" s="6"/>
      <c r="AC829" s="6"/>
    </row>
    <row r="830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  <c r="AA830" s="6"/>
      <c r="AB830" s="6"/>
      <c r="AC830" s="6"/>
    </row>
    <row r="83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  <c r="AA831" s="6"/>
      <c r="AB831" s="6"/>
      <c r="AC831" s="6"/>
    </row>
    <row r="83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  <c r="AA832" s="6"/>
      <c r="AB832" s="6"/>
      <c r="AC832" s="6"/>
    </row>
    <row r="833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  <c r="AA833" s="6"/>
      <c r="AB833" s="6"/>
      <c r="AC833" s="6"/>
    </row>
    <row r="834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  <c r="AA834" s="6"/>
      <c r="AB834" s="6"/>
      <c r="AC834" s="6"/>
    </row>
    <row r="83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  <c r="AA835" s="6"/>
      <c r="AB835" s="6"/>
      <c r="AC835" s="6"/>
    </row>
    <row r="836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  <c r="AA836" s="6"/>
      <c r="AB836" s="6"/>
      <c r="AC836" s="6"/>
    </row>
    <row r="837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  <c r="AA837" s="6"/>
      <c r="AB837" s="6"/>
      <c r="AC837" s="6"/>
    </row>
    <row r="838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  <c r="AA838" s="6"/>
      <c r="AB838" s="6"/>
      <c r="AC838" s="6"/>
    </row>
    <row r="839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  <c r="AA839" s="6"/>
      <c r="AB839" s="6"/>
      <c r="AC839" s="6"/>
    </row>
    <row r="840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  <c r="AA840" s="6"/>
      <c r="AB840" s="6"/>
      <c r="AC840" s="6"/>
    </row>
    <row r="84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  <c r="AA841" s="6"/>
      <c r="AB841" s="6"/>
      <c r="AC841" s="6"/>
    </row>
    <row r="84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  <c r="AA842" s="6"/>
      <c r="AB842" s="6"/>
      <c r="AC842" s="6"/>
    </row>
    <row r="843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  <c r="AA843" s="6"/>
      <c r="AB843" s="6"/>
      <c r="AC843" s="6"/>
    </row>
    <row r="844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  <c r="AA844" s="6"/>
      <c r="AB844" s="6"/>
      <c r="AC844" s="6"/>
    </row>
    <row r="84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  <c r="AA845" s="6"/>
      <c r="AB845" s="6"/>
      <c r="AC845" s="6"/>
    </row>
    <row r="846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  <c r="AA846" s="6"/>
      <c r="AB846" s="6"/>
      <c r="AC846" s="6"/>
    </row>
    <row r="847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  <c r="AA847" s="6"/>
      <c r="AB847" s="6"/>
      <c r="AC847" s="6"/>
    </row>
    <row r="848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  <c r="AA848" s="6"/>
      <c r="AB848" s="6"/>
      <c r="AC848" s="6"/>
    </row>
    <row r="849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  <c r="AA849" s="6"/>
      <c r="AB849" s="6"/>
      <c r="AC849" s="6"/>
    </row>
    <row r="850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  <c r="AA850" s="6"/>
      <c r="AB850" s="6"/>
      <c r="AC850" s="6"/>
    </row>
    <row r="85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  <c r="AA851" s="6"/>
      <c r="AB851" s="6"/>
      <c r="AC851" s="6"/>
    </row>
    <row r="85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  <c r="AA852" s="6"/>
      <c r="AB852" s="6"/>
      <c r="AC852" s="6"/>
    </row>
    <row r="853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  <c r="AA853" s="6"/>
      <c r="AB853" s="6"/>
      <c r="AC853" s="6"/>
    </row>
    <row r="854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  <c r="AA854" s="6"/>
      <c r="AB854" s="6"/>
      <c r="AC854" s="6"/>
    </row>
    <row r="85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  <c r="AA855" s="6"/>
      <c r="AB855" s="6"/>
      <c r="AC855" s="6"/>
    </row>
    <row r="856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  <c r="AA856" s="6"/>
      <c r="AB856" s="6"/>
      <c r="AC856" s="6"/>
    </row>
    <row r="857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  <c r="AA857" s="6"/>
      <c r="AB857" s="6"/>
      <c r="AC857" s="6"/>
    </row>
    <row r="858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  <c r="AA858" s="6"/>
      <c r="AB858" s="6"/>
      <c r="AC858" s="6"/>
    </row>
    <row r="859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  <c r="AA859" s="6"/>
      <c r="AB859" s="6"/>
      <c r="AC859" s="6"/>
    </row>
    <row r="860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  <c r="AA860" s="6"/>
      <c r="AB860" s="6"/>
      <c r="AC860" s="6"/>
    </row>
    <row r="86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  <c r="AA861" s="6"/>
      <c r="AB861" s="6"/>
      <c r="AC861" s="6"/>
    </row>
    <row r="86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  <c r="AA862" s="6"/>
      <c r="AB862" s="6"/>
      <c r="AC862" s="6"/>
    </row>
    <row r="863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  <c r="AA863" s="6"/>
      <c r="AB863" s="6"/>
      <c r="AC863" s="6"/>
    </row>
    <row r="864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  <c r="AA864" s="6"/>
      <c r="AB864" s="6"/>
      <c r="AC864" s="6"/>
    </row>
    <row r="86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  <c r="AA865" s="6"/>
      <c r="AB865" s="6"/>
      <c r="AC865" s="6"/>
    </row>
    <row r="866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  <c r="AA866" s="6"/>
      <c r="AB866" s="6"/>
      <c r="AC866" s="6"/>
    </row>
    <row r="867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  <c r="AA867" s="6"/>
      <c r="AB867" s="6"/>
      <c r="AC867" s="6"/>
    </row>
    <row r="868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  <c r="AA868" s="6"/>
      <c r="AB868" s="6"/>
      <c r="AC868" s="6"/>
    </row>
    <row r="869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  <c r="AA869" s="6"/>
      <c r="AB869" s="6"/>
      <c r="AC869" s="6"/>
    </row>
    <row r="870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  <c r="AA870" s="6"/>
      <c r="AB870" s="6"/>
      <c r="AC870" s="6"/>
    </row>
    <row r="87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  <c r="AA871" s="6"/>
      <c r="AB871" s="6"/>
      <c r="AC871" s="6"/>
    </row>
    <row r="87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  <c r="AA872" s="6"/>
      <c r="AB872" s="6"/>
      <c r="AC872" s="6"/>
    </row>
    <row r="873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  <c r="AA873" s="6"/>
      <c r="AB873" s="6"/>
      <c r="AC873" s="6"/>
    </row>
    <row r="874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  <c r="AA874" s="6"/>
      <c r="AB874" s="6"/>
      <c r="AC874" s="6"/>
    </row>
    <row r="87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  <c r="AA875" s="6"/>
      <c r="AB875" s="6"/>
      <c r="AC875" s="6"/>
    </row>
    <row r="876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  <c r="AA876" s="6"/>
      <c r="AB876" s="6"/>
      <c r="AC876" s="6"/>
    </row>
    <row r="877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  <c r="AA877" s="6"/>
      <c r="AB877" s="6"/>
      <c r="AC877" s="6"/>
    </row>
    <row r="878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  <c r="AA878" s="6"/>
      <c r="AB878" s="6"/>
      <c r="AC878" s="6"/>
    </row>
    <row r="879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  <c r="AA879" s="6"/>
      <c r="AB879" s="6"/>
      <c r="AC879" s="6"/>
    </row>
    <row r="880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  <c r="AA880" s="6"/>
      <c r="AB880" s="6"/>
      <c r="AC880" s="6"/>
    </row>
    <row r="88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  <c r="AA881" s="6"/>
      <c r="AB881" s="6"/>
      <c r="AC881" s="6"/>
    </row>
    <row r="88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  <c r="AA882" s="6"/>
      <c r="AB882" s="6"/>
      <c r="AC882" s="6"/>
    </row>
    <row r="883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  <c r="AA883" s="6"/>
      <c r="AB883" s="6"/>
      <c r="AC883" s="6"/>
    </row>
    <row r="884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  <c r="AA884" s="6"/>
      <c r="AB884" s="6"/>
      <c r="AC884" s="6"/>
    </row>
    <row r="88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  <c r="AA885" s="6"/>
      <c r="AB885" s="6"/>
      <c r="AC885" s="6"/>
    </row>
    <row r="886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  <c r="AA886" s="6"/>
      <c r="AB886" s="6"/>
      <c r="AC886" s="6"/>
    </row>
    <row r="887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  <c r="AA887" s="6"/>
      <c r="AB887" s="6"/>
      <c r="AC887" s="6"/>
    </row>
    <row r="888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  <c r="AA888" s="6"/>
      <c r="AB888" s="6"/>
      <c r="AC888" s="6"/>
    </row>
    <row r="889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  <c r="AA889" s="6"/>
      <c r="AB889" s="6"/>
      <c r="AC889" s="6"/>
    </row>
    <row r="890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  <c r="AA890" s="6"/>
      <c r="AB890" s="6"/>
      <c r="AC890" s="6"/>
    </row>
    <row r="89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  <c r="AA891" s="6"/>
      <c r="AB891" s="6"/>
      <c r="AC891" s="6"/>
    </row>
    <row r="89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  <c r="AA892" s="6"/>
      <c r="AB892" s="6"/>
      <c r="AC892" s="6"/>
    </row>
    <row r="893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A893" s="6"/>
      <c r="AB893" s="6"/>
      <c r="AC893" s="6"/>
    </row>
    <row r="894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  <c r="AA894" s="6"/>
      <c r="AB894" s="6"/>
      <c r="AC894" s="6"/>
    </row>
    <row r="89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  <c r="AA895" s="6"/>
      <c r="AB895" s="6"/>
      <c r="AC895" s="6"/>
    </row>
    <row r="896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A896" s="6"/>
      <c r="AB896" s="6"/>
      <c r="AC896" s="6"/>
    </row>
    <row r="897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  <c r="AA897" s="6"/>
      <c r="AB897" s="6"/>
      <c r="AC897" s="6"/>
    </row>
    <row r="898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  <c r="AA898" s="6"/>
      <c r="AB898" s="6"/>
      <c r="AC898" s="6"/>
    </row>
    <row r="899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  <c r="AA899" s="6"/>
      <c r="AB899" s="6"/>
      <c r="AC899" s="6"/>
    </row>
    <row r="900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  <c r="AA900" s="6"/>
      <c r="AB900" s="6"/>
      <c r="AC900" s="6"/>
    </row>
    <row r="90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  <c r="AA901" s="6"/>
      <c r="AB901" s="6"/>
      <c r="AC901" s="6"/>
    </row>
    <row r="90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  <c r="AA902" s="6"/>
      <c r="AB902" s="6"/>
      <c r="AC902" s="6"/>
    </row>
    <row r="903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  <c r="AA903" s="6"/>
      <c r="AB903" s="6"/>
      <c r="AC903" s="6"/>
    </row>
    <row r="904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  <c r="AA904" s="6"/>
      <c r="AB904" s="6"/>
      <c r="AC904" s="6"/>
    </row>
    <row r="90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A905" s="6"/>
      <c r="AB905" s="6"/>
      <c r="AC905" s="6"/>
    </row>
    <row r="906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  <c r="AA906" s="6"/>
      <c r="AB906" s="6"/>
      <c r="AC906" s="6"/>
    </row>
    <row r="907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  <c r="AA907" s="6"/>
      <c r="AB907" s="6"/>
      <c r="AC907" s="6"/>
    </row>
    <row r="908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A908" s="6"/>
      <c r="AB908" s="6"/>
      <c r="AC908" s="6"/>
    </row>
    <row r="909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  <c r="AA909" s="6"/>
      <c r="AB909" s="6"/>
      <c r="AC909" s="6"/>
    </row>
    <row r="910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  <c r="AA910" s="6"/>
      <c r="AB910" s="6"/>
      <c r="AC910" s="6"/>
    </row>
    <row r="91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  <c r="AA911" s="6"/>
      <c r="AB911" s="6"/>
      <c r="AC911" s="6"/>
    </row>
    <row r="91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  <c r="AA912" s="6"/>
      <c r="AB912" s="6"/>
      <c r="AC912" s="6"/>
    </row>
    <row r="913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  <c r="AA913" s="6"/>
      <c r="AB913" s="6"/>
      <c r="AC913" s="6"/>
    </row>
    <row r="914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  <c r="AA914" s="6"/>
      <c r="AB914" s="6"/>
      <c r="AC914" s="6"/>
    </row>
    <row r="91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  <c r="AA915" s="6"/>
      <c r="AB915" s="6"/>
      <c r="AC915" s="6"/>
    </row>
    <row r="916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  <c r="AA916" s="6"/>
      <c r="AB916" s="6"/>
      <c r="AC916" s="6"/>
    </row>
    <row r="917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  <c r="AA917" s="6"/>
      <c r="AB917" s="6"/>
      <c r="AC917" s="6"/>
    </row>
    <row r="918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  <c r="AA918" s="6"/>
      <c r="AB918" s="6"/>
      <c r="AC918" s="6"/>
    </row>
    <row r="919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  <c r="AA919" s="6"/>
      <c r="AB919" s="6"/>
      <c r="AC919" s="6"/>
    </row>
    <row r="920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A920" s="6"/>
      <c r="AB920" s="6"/>
      <c r="AC920" s="6"/>
    </row>
    <row r="92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  <c r="AA921" s="6"/>
      <c r="AB921" s="6"/>
      <c r="AC921" s="6"/>
    </row>
    <row r="92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  <c r="AA922" s="6"/>
      <c r="AB922" s="6"/>
      <c r="AC922" s="6"/>
    </row>
    <row r="923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  <c r="AA923" s="6"/>
      <c r="AB923" s="6"/>
      <c r="AC923" s="6"/>
    </row>
    <row r="924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  <c r="AA924" s="6"/>
      <c r="AB924" s="6"/>
      <c r="AC924" s="6"/>
    </row>
    <row r="92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  <c r="AA925" s="6"/>
      <c r="AB925" s="6"/>
      <c r="AC925" s="6"/>
    </row>
    <row r="926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  <c r="AA926" s="6"/>
      <c r="AB926" s="6"/>
      <c r="AC926" s="6"/>
    </row>
    <row r="927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  <c r="AA927" s="6"/>
      <c r="AB927" s="6"/>
      <c r="AC927" s="6"/>
    </row>
    <row r="928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  <c r="AA928" s="6"/>
      <c r="AB928" s="6"/>
      <c r="AC928" s="6"/>
    </row>
    <row r="929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  <c r="AA929" s="6"/>
      <c r="AB929" s="6"/>
      <c r="AC929" s="6"/>
    </row>
    <row r="930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  <c r="AA930" s="6"/>
      <c r="AB930" s="6"/>
      <c r="AC930" s="6"/>
    </row>
    <row r="93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  <c r="AA931" s="6"/>
      <c r="AB931" s="6"/>
      <c r="AC931" s="6"/>
    </row>
    <row r="93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  <c r="AA932" s="6"/>
      <c r="AB932" s="6"/>
      <c r="AC932" s="6"/>
    </row>
    <row r="933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  <c r="AA933" s="6"/>
      <c r="AB933" s="6"/>
      <c r="AC933" s="6"/>
    </row>
    <row r="934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  <c r="AA934" s="6"/>
      <c r="AB934" s="6"/>
      <c r="AC934" s="6"/>
    </row>
    <row r="93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  <c r="AA935" s="6"/>
      <c r="AB935" s="6"/>
      <c r="AC935" s="6"/>
    </row>
    <row r="936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  <c r="AA936" s="6"/>
      <c r="AB936" s="6"/>
      <c r="AC936" s="6"/>
    </row>
    <row r="937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  <c r="AA937" s="6"/>
      <c r="AB937" s="6"/>
      <c r="AC937" s="6"/>
    </row>
    <row r="938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  <c r="AA938" s="6"/>
      <c r="AB938" s="6"/>
      <c r="AC938" s="6"/>
    </row>
    <row r="939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  <c r="AA939" s="6"/>
      <c r="AB939" s="6"/>
      <c r="AC939" s="6"/>
    </row>
    <row r="940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  <c r="AA940" s="6"/>
      <c r="AB940" s="6"/>
      <c r="AC940" s="6"/>
    </row>
    <row r="94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  <c r="AA941" s="6"/>
      <c r="AB941" s="6"/>
      <c r="AC941" s="6"/>
    </row>
    <row r="94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  <c r="AA942" s="6"/>
      <c r="AB942" s="6"/>
      <c r="AC942" s="6"/>
    </row>
    <row r="943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  <c r="AA943" s="6"/>
      <c r="AB943" s="6"/>
      <c r="AC943" s="6"/>
    </row>
    <row r="944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  <c r="AA944" s="6"/>
      <c r="AB944" s="6"/>
      <c r="AC944" s="6"/>
    </row>
    <row r="94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  <c r="AA945" s="6"/>
      <c r="AB945" s="6"/>
      <c r="AC945" s="6"/>
    </row>
    <row r="946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  <c r="AA946" s="6"/>
      <c r="AB946" s="6"/>
      <c r="AC946" s="6"/>
    </row>
    <row r="947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  <c r="AA947" s="6"/>
      <c r="AB947" s="6"/>
      <c r="AC947" s="6"/>
    </row>
    <row r="948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  <c r="AA948" s="6"/>
      <c r="AB948" s="6"/>
      <c r="AC948" s="6"/>
    </row>
    <row r="949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  <c r="AA949" s="6"/>
      <c r="AB949" s="6"/>
      <c r="AC949" s="6"/>
    </row>
    <row r="950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  <c r="AA950" s="6"/>
      <c r="AB950" s="6"/>
      <c r="AC950" s="6"/>
    </row>
    <row r="95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  <c r="AA951" s="6"/>
      <c r="AB951" s="6"/>
      <c r="AC951" s="6"/>
    </row>
    <row r="95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  <c r="AA952" s="6"/>
      <c r="AB952" s="6"/>
      <c r="AC952" s="6"/>
    </row>
    <row r="953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  <c r="AA953" s="6"/>
      <c r="AB953" s="6"/>
      <c r="AC953" s="6"/>
    </row>
    <row r="954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  <c r="AA954" s="6"/>
      <c r="AB954" s="6"/>
      <c r="AC954" s="6"/>
    </row>
    <row r="95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  <c r="AA955" s="6"/>
      <c r="AB955" s="6"/>
      <c r="AC955" s="6"/>
    </row>
    <row r="956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  <c r="AA956" s="6"/>
      <c r="AB956" s="6"/>
      <c r="AC956" s="6"/>
    </row>
    <row r="957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  <c r="AA957" s="6"/>
      <c r="AB957" s="6"/>
      <c r="AC957" s="6"/>
    </row>
    <row r="958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  <c r="AA958" s="6"/>
      <c r="AB958" s="6"/>
      <c r="AC958" s="6"/>
    </row>
    <row r="959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  <c r="AA959" s="6"/>
      <c r="AB959" s="6"/>
      <c r="AC959" s="6"/>
    </row>
    <row r="960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  <c r="AA960" s="6"/>
      <c r="AB960" s="6"/>
      <c r="AC960" s="6"/>
    </row>
    <row r="96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  <c r="AA961" s="6"/>
      <c r="AB961" s="6"/>
      <c r="AC961" s="6"/>
    </row>
    <row r="96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  <c r="AA962" s="6"/>
      <c r="AB962" s="6"/>
      <c r="AC962" s="6"/>
    </row>
    <row r="963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A963" s="6"/>
      <c r="AB963" s="6"/>
      <c r="AC963" s="6"/>
    </row>
    <row r="964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  <c r="AA964" s="6"/>
      <c r="AB964" s="6"/>
      <c r="AC964" s="6"/>
    </row>
    <row r="96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  <c r="AA965" s="6"/>
      <c r="AB965" s="6"/>
      <c r="AC965" s="6"/>
    </row>
    <row r="966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  <c r="AA966" s="6"/>
      <c r="AB966" s="6"/>
      <c r="AC966" s="6"/>
    </row>
    <row r="967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  <c r="AA967" s="6"/>
      <c r="AB967" s="6"/>
      <c r="AC967" s="6"/>
    </row>
    <row r="968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  <c r="AA968" s="6"/>
      <c r="AB968" s="6"/>
      <c r="AC968" s="6"/>
    </row>
    <row r="969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  <c r="AA969" s="6"/>
      <c r="AB969" s="6"/>
      <c r="AC969" s="6"/>
    </row>
    <row r="970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  <c r="AA970" s="6"/>
      <c r="AB970" s="6"/>
      <c r="AC970" s="6"/>
    </row>
    <row r="97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  <c r="AA971" s="6"/>
      <c r="AB971" s="6"/>
      <c r="AC971" s="6"/>
    </row>
    <row r="97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  <c r="AA972" s="6"/>
      <c r="AB972" s="6"/>
      <c r="AC972" s="6"/>
    </row>
    <row r="973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  <c r="AA973" s="6"/>
      <c r="AB973" s="6"/>
      <c r="AC973" s="6"/>
    </row>
    <row r="974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  <c r="AA974" s="6"/>
      <c r="AB974" s="6"/>
      <c r="AC974" s="6"/>
    </row>
    <row r="97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  <c r="AA975" s="6"/>
      <c r="AB975" s="6"/>
      <c r="AC975" s="6"/>
    </row>
    <row r="976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  <c r="AA976" s="6"/>
      <c r="AB976" s="6"/>
      <c r="AC976" s="6"/>
    </row>
    <row r="977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  <c r="AA977" s="6"/>
      <c r="AB977" s="6"/>
      <c r="AC977" s="6"/>
    </row>
    <row r="978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  <c r="AA978" s="6"/>
      <c r="AB978" s="6"/>
      <c r="AC978" s="6"/>
    </row>
    <row r="979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  <c r="AA979" s="6"/>
      <c r="AB979" s="6"/>
      <c r="AC979" s="6"/>
    </row>
    <row r="980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  <c r="AA980" s="6"/>
      <c r="AB980" s="6"/>
      <c r="AC980" s="6"/>
    </row>
    <row r="98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  <c r="AA981" s="6"/>
      <c r="AB981" s="6"/>
      <c r="AC981" s="6"/>
    </row>
    <row r="98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  <c r="AA982" s="6"/>
      <c r="AB982" s="6"/>
      <c r="AC982" s="6"/>
    </row>
    <row r="983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  <c r="AA983" s="6"/>
      <c r="AB983" s="6"/>
      <c r="AC983" s="6"/>
    </row>
    <row r="984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  <c r="AA984" s="6"/>
      <c r="AB984" s="6"/>
      <c r="AC984" s="6"/>
    </row>
    <row r="985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  <c r="AA985" s="6"/>
      <c r="AB985" s="6"/>
      <c r="AC985" s="6"/>
    </row>
    <row r="986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  <c r="AA986" s="6"/>
      <c r="AB986" s="6"/>
      <c r="AC986" s="6"/>
    </row>
    <row r="987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  <c r="AA987" s="6"/>
      <c r="AB987" s="6"/>
      <c r="AC987" s="6"/>
    </row>
    <row r="988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  <c r="AA988" s="6"/>
      <c r="AB988" s="6"/>
      <c r="AC988" s="6"/>
    </row>
    <row r="989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  <c r="AA989" s="6"/>
      <c r="AB989" s="6"/>
      <c r="AC989" s="6"/>
    </row>
    <row r="990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  <c r="AA990" s="6"/>
      <c r="AB990" s="6"/>
      <c r="AC990" s="6"/>
    </row>
    <row r="99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  <c r="AA991" s="6"/>
      <c r="AB991" s="6"/>
      <c r="AC991" s="6"/>
    </row>
    <row r="99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  <c r="AA992" s="6"/>
      <c r="AB992" s="6"/>
      <c r="AC992" s="6"/>
    </row>
    <row r="993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  <c r="AA993" s="6"/>
      <c r="AB993" s="6"/>
      <c r="AC993" s="6"/>
    </row>
    <row r="994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  <c r="AA994" s="6"/>
      <c r="AB994" s="6"/>
      <c r="AC994" s="6"/>
    </row>
    <row r="995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  <c r="AA995" s="6"/>
      <c r="AB995" s="6"/>
      <c r="AC995" s="6"/>
    </row>
    <row r="996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  <c r="AA996" s="6"/>
      <c r="AB996" s="6"/>
      <c r="AC996" s="6"/>
    </row>
    <row r="997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  <c r="AA997" s="6"/>
      <c r="AB997" s="6"/>
      <c r="AC997" s="6"/>
    </row>
    <row r="998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  <c r="AA998" s="6"/>
      <c r="AB998" s="6"/>
      <c r="AC998" s="6"/>
    </row>
    <row r="999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  <c r="AA999" s="6"/>
      <c r="AB999" s="6"/>
      <c r="AC999" s="6"/>
    </row>
    <row r="1000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  <c r="AA1000" s="6"/>
      <c r="AB1000" s="6"/>
      <c r="AC1000" s="6"/>
    </row>
  </sheetData>
  <autoFilter ref="$A$88:$B$95">
    <sortState ref="A88:B95">
      <sortCondition descending="1" ref="B88:B95"/>
    </sortState>
  </autoFil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5.13" defaultRowHeight="15.0"/>
  <cols>
    <col customWidth="1" min="1" max="1" width="14.25"/>
    <col customWidth="1" min="2" max="2" width="8.0"/>
    <col customWidth="1" min="3" max="3" width="13.0"/>
    <col customWidth="1" min="4" max="4" width="8.0"/>
    <col customWidth="1" min="5" max="5" width="14.25"/>
    <col customWidth="1" min="6" max="6" width="8.0"/>
    <col customWidth="1" min="7" max="7" width="8.25"/>
    <col customWidth="1" min="8" max="8" width="8.0"/>
    <col customWidth="1" min="9" max="9" width="12.0"/>
    <col customWidth="1" min="10" max="10" width="8.0"/>
    <col customWidth="1" min="11" max="11" width="8.63"/>
    <col customWidth="1" min="12" max="16" width="8.0"/>
  </cols>
  <sheetData>
    <row r="1" ht="12.75" customHeight="1">
      <c r="A1" s="2" t="s">
        <v>78</v>
      </c>
      <c r="B1" s="38">
        <v>500.0</v>
      </c>
      <c r="C1" s="2" t="s">
        <v>89</v>
      </c>
      <c r="D1" s="38">
        <v>500.0</v>
      </c>
      <c r="E1" s="2" t="s">
        <v>102</v>
      </c>
      <c r="F1" s="38">
        <v>500.0</v>
      </c>
      <c r="G1" s="2" t="s">
        <v>65</v>
      </c>
      <c r="H1" s="38">
        <v>500.0</v>
      </c>
      <c r="I1" s="2" t="s">
        <v>47</v>
      </c>
      <c r="J1" s="38">
        <v>500.0</v>
      </c>
      <c r="K1" s="2" t="s">
        <v>103</v>
      </c>
      <c r="L1" s="38">
        <v>500.0</v>
      </c>
      <c r="M1" s="2" t="s">
        <v>11</v>
      </c>
      <c r="N1" s="38">
        <v>500.0</v>
      </c>
      <c r="O1" s="39" t="s">
        <v>104</v>
      </c>
      <c r="P1" s="2">
        <v>500.0</v>
      </c>
    </row>
    <row r="2" ht="12.75" customHeight="1">
      <c r="A2" s="2" t="s">
        <v>105</v>
      </c>
      <c r="B2" s="38">
        <v>346.0</v>
      </c>
      <c r="C2" s="2" t="s">
        <v>106</v>
      </c>
      <c r="D2" s="38">
        <v>16.0</v>
      </c>
      <c r="E2" s="2" t="s">
        <v>107</v>
      </c>
      <c r="F2" s="38">
        <v>92.0</v>
      </c>
      <c r="G2" s="2" t="s">
        <v>108</v>
      </c>
      <c r="H2" s="38">
        <v>130.0</v>
      </c>
      <c r="I2" s="2" t="s">
        <v>109</v>
      </c>
      <c r="J2" s="38">
        <v>91.0</v>
      </c>
      <c r="K2" s="2" t="s">
        <v>110</v>
      </c>
      <c r="L2" s="38">
        <v>251.0</v>
      </c>
      <c r="M2" s="2" t="s">
        <v>111</v>
      </c>
      <c r="N2" s="38">
        <v>8.0</v>
      </c>
      <c r="O2" s="2" t="s">
        <v>112</v>
      </c>
      <c r="P2" s="2">
        <v>50.0</v>
      </c>
    </row>
    <row r="3" ht="12.75" customHeight="1">
      <c r="A3" s="2" t="s">
        <v>113</v>
      </c>
      <c r="B3" s="38">
        <v>70.0</v>
      </c>
      <c r="C3" s="2" t="s">
        <v>114</v>
      </c>
      <c r="D3" s="38">
        <v>190.0</v>
      </c>
      <c r="E3" s="2" t="s">
        <v>115</v>
      </c>
      <c r="F3" s="38">
        <v>360.0</v>
      </c>
      <c r="G3" s="2" t="s">
        <v>116</v>
      </c>
      <c r="H3" s="38">
        <v>112.0</v>
      </c>
      <c r="I3" s="2" t="s">
        <v>117</v>
      </c>
      <c r="J3" s="38">
        <v>200.0</v>
      </c>
      <c r="K3" s="2" t="s">
        <v>118</v>
      </c>
      <c r="L3" s="38">
        <v>203.0</v>
      </c>
      <c r="M3" s="2" t="s">
        <v>119</v>
      </c>
      <c r="N3" s="38">
        <v>22.0</v>
      </c>
      <c r="O3" s="2" t="s">
        <v>114</v>
      </c>
      <c r="P3" s="2">
        <v>185.0</v>
      </c>
    </row>
    <row r="4" ht="12.75" customHeight="1">
      <c r="A4" s="2" t="s">
        <v>120</v>
      </c>
      <c r="B4" s="38">
        <v>20.0</v>
      </c>
      <c r="C4" s="2" t="s">
        <v>121</v>
      </c>
      <c r="D4" s="38">
        <v>1.0</v>
      </c>
      <c r="E4" s="2" t="s">
        <v>122</v>
      </c>
      <c r="F4" s="38">
        <v>1.0</v>
      </c>
      <c r="G4" s="2" t="s">
        <v>123</v>
      </c>
      <c r="H4" s="38">
        <v>60.0</v>
      </c>
      <c r="I4" s="2" t="s">
        <v>124</v>
      </c>
      <c r="J4" s="38">
        <v>15.0</v>
      </c>
      <c r="K4" s="2" t="s">
        <v>125</v>
      </c>
      <c r="L4" s="38">
        <v>10.0</v>
      </c>
      <c r="M4" s="2" t="s">
        <v>126</v>
      </c>
      <c r="N4" s="38">
        <v>90.0</v>
      </c>
      <c r="O4" s="2" t="s">
        <v>127</v>
      </c>
      <c r="P4" s="2">
        <v>62.0</v>
      </c>
    </row>
    <row r="5" ht="12.75" customHeight="1">
      <c r="A5" s="2" t="s">
        <v>128</v>
      </c>
      <c r="B5" s="38">
        <v>22.0</v>
      </c>
      <c r="C5" s="2" t="s">
        <v>129</v>
      </c>
      <c r="D5" s="38">
        <v>200.0</v>
      </c>
      <c r="E5" s="2" t="s">
        <v>130</v>
      </c>
      <c r="F5" s="38">
        <v>47.0</v>
      </c>
      <c r="G5" s="2" t="s">
        <v>131</v>
      </c>
      <c r="H5" s="38">
        <v>5.0</v>
      </c>
      <c r="I5" s="2" t="s">
        <v>132</v>
      </c>
      <c r="J5" s="38">
        <v>13.0</v>
      </c>
      <c r="K5" s="2" t="s">
        <v>133</v>
      </c>
      <c r="L5" s="38">
        <v>3.0</v>
      </c>
      <c r="M5" s="2" t="s">
        <v>134</v>
      </c>
      <c r="N5" s="38">
        <v>131.0</v>
      </c>
      <c r="O5" s="2" t="s">
        <v>135</v>
      </c>
      <c r="P5" s="2">
        <v>70.0</v>
      </c>
    </row>
    <row r="6" ht="12.75" customHeight="1">
      <c r="A6" s="2" t="s">
        <v>136</v>
      </c>
      <c r="B6" s="38">
        <v>14.0</v>
      </c>
      <c r="C6" s="2" t="s">
        <v>137</v>
      </c>
      <c r="D6" s="38">
        <v>3.0</v>
      </c>
      <c r="E6" s="2" t="s">
        <v>8</v>
      </c>
      <c r="F6" s="2"/>
      <c r="G6" s="2" t="s">
        <v>138</v>
      </c>
      <c r="H6" s="38">
        <v>71.0</v>
      </c>
      <c r="I6" s="2" t="s">
        <v>139</v>
      </c>
      <c r="J6" s="38">
        <v>41.0</v>
      </c>
      <c r="K6" s="2" t="s">
        <v>140</v>
      </c>
      <c r="L6" s="38">
        <v>8.0</v>
      </c>
      <c r="M6" s="2" t="s">
        <v>141</v>
      </c>
      <c r="N6" s="38">
        <v>180.0</v>
      </c>
      <c r="O6" s="2" t="s">
        <v>142</v>
      </c>
      <c r="P6" s="2">
        <v>1.0</v>
      </c>
    </row>
    <row r="7" ht="12.75" customHeight="1">
      <c r="A7" s="2" t="s">
        <v>143</v>
      </c>
      <c r="B7" s="38">
        <v>15.0</v>
      </c>
      <c r="C7" s="2" t="s">
        <v>144</v>
      </c>
      <c r="D7" s="38">
        <v>65.0</v>
      </c>
      <c r="E7" s="2" t="s">
        <v>8</v>
      </c>
      <c r="F7" s="2"/>
      <c r="G7" s="2" t="s">
        <v>145</v>
      </c>
      <c r="H7" s="38">
        <v>3.0</v>
      </c>
      <c r="I7" s="2" t="s">
        <v>146</v>
      </c>
      <c r="J7" s="38">
        <v>27.0</v>
      </c>
      <c r="K7" s="2" t="s">
        <v>147</v>
      </c>
      <c r="L7" s="38">
        <v>8.0</v>
      </c>
      <c r="M7" s="2" t="s">
        <v>148</v>
      </c>
      <c r="N7" s="38">
        <v>2.0</v>
      </c>
      <c r="O7" s="2" t="s">
        <v>149</v>
      </c>
      <c r="P7" s="2">
        <v>82.0</v>
      </c>
    </row>
    <row r="8" ht="12.75" customHeight="1">
      <c r="A8" s="2" t="s">
        <v>150</v>
      </c>
      <c r="B8" s="38">
        <v>1.0</v>
      </c>
      <c r="C8" s="2" t="s">
        <v>151</v>
      </c>
      <c r="D8" s="38">
        <v>2.0</v>
      </c>
      <c r="E8" s="2" t="s">
        <v>8</v>
      </c>
      <c r="F8" s="2"/>
      <c r="G8" s="2" t="s">
        <v>152</v>
      </c>
      <c r="H8" s="38">
        <v>27.0</v>
      </c>
      <c r="I8" s="2" t="s">
        <v>153</v>
      </c>
      <c r="J8" s="38">
        <v>11.0</v>
      </c>
      <c r="K8" s="2" t="s">
        <v>154</v>
      </c>
      <c r="L8" s="38">
        <v>1.0</v>
      </c>
      <c r="M8" s="2" t="s">
        <v>155</v>
      </c>
      <c r="N8" s="38">
        <v>48.0</v>
      </c>
      <c r="O8" s="2" t="s">
        <v>156</v>
      </c>
      <c r="P8" s="2">
        <v>1.0</v>
      </c>
    </row>
    <row r="9" ht="12.75" customHeight="1">
      <c r="A9" s="2" t="s">
        <v>157</v>
      </c>
      <c r="B9" s="38">
        <v>1.0</v>
      </c>
      <c r="C9" s="2" t="s">
        <v>158</v>
      </c>
      <c r="D9" s="38">
        <v>16.0</v>
      </c>
      <c r="E9" s="2" t="s">
        <v>8</v>
      </c>
      <c r="F9" s="2"/>
      <c r="G9" s="2" t="s">
        <v>159</v>
      </c>
      <c r="H9" s="38">
        <v>80.0</v>
      </c>
      <c r="I9" s="2" t="s">
        <v>160</v>
      </c>
      <c r="J9" s="38">
        <v>1.0</v>
      </c>
      <c r="K9" s="2" t="s">
        <v>161</v>
      </c>
      <c r="L9" s="38">
        <v>1.0</v>
      </c>
      <c r="M9" s="2" t="s">
        <v>162</v>
      </c>
      <c r="N9" s="38">
        <v>4.0</v>
      </c>
      <c r="O9" s="2" t="s">
        <v>163</v>
      </c>
      <c r="P9" s="2">
        <v>3.0</v>
      </c>
    </row>
    <row r="10" ht="12.75" customHeight="1">
      <c r="A10" s="2" t="s">
        <v>164</v>
      </c>
      <c r="B10" s="38">
        <v>1.0</v>
      </c>
      <c r="C10" s="2" t="s">
        <v>165</v>
      </c>
      <c r="D10" s="38">
        <v>7.0</v>
      </c>
      <c r="E10" s="2" t="s">
        <v>8</v>
      </c>
      <c r="F10" s="2"/>
      <c r="G10" s="2" t="s">
        <v>166</v>
      </c>
      <c r="H10" s="38">
        <v>1.0</v>
      </c>
      <c r="I10" s="2" t="s">
        <v>167</v>
      </c>
      <c r="J10" s="38">
        <v>101.0</v>
      </c>
      <c r="K10" s="2" t="s">
        <v>168</v>
      </c>
      <c r="L10" s="38">
        <v>1.0</v>
      </c>
      <c r="M10" s="2" t="s">
        <v>169</v>
      </c>
      <c r="N10" s="38">
        <v>15.0</v>
      </c>
      <c r="O10" s="2" t="s">
        <v>170</v>
      </c>
      <c r="P10" s="2">
        <v>1.0</v>
      </c>
    </row>
    <row r="11" ht="12.75" customHeight="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ht="12.75" customHeight="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ht="12.75" customHeight="1">
      <c r="A13" s="2"/>
      <c r="B13" s="38">
        <v>10.0</v>
      </c>
      <c r="C13" s="2"/>
      <c r="D13" s="38">
        <v>0.0</v>
      </c>
      <c r="E13" s="2"/>
      <c r="F13" s="38">
        <v>0.0</v>
      </c>
      <c r="G13" s="2"/>
      <c r="H13" s="38">
        <v>11.0</v>
      </c>
      <c r="I13" s="2"/>
      <c r="J13" s="38">
        <v>0.0</v>
      </c>
      <c r="K13" s="2"/>
      <c r="L13" s="38">
        <v>14.0</v>
      </c>
      <c r="M13" s="2"/>
      <c r="N13" s="38">
        <v>0.0</v>
      </c>
      <c r="O13" s="2"/>
      <c r="P13" s="2">
        <f>P1-SUM(P2:P10)</f>
        <v>45</v>
      </c>
    </row>
    <row r="14" ht="12.75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ht="12.75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ht="12.7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ht="12.7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ht="12.7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ht="12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ht="12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ht="12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</row>
    <row r="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</row>
    <row r="26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</row>
    <row r="27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</row>
    <row r="28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</row>
    <row r="29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</row>
    <row r="30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</row>
    <row r="31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</row>
    <row r="3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</row>
    <row r="33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</row>
    <row r="34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</row>
    <row r="3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</row>
    <row r="36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</row>
    <row r="37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</row>
    <row r="38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</row>
    <row r="39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</row>
    <row r="40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</row>
    <row r="4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</row>
    <row r="4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</row>
    <row r="43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</row>
    <row r="44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</row>
    <row r="4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</row>
    <row r="46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</row>
    <row r="47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</row>
    <row r="48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</row>
    <row r="49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</row>
    <row r="50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</row>
    <row r="5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</row>
    <row r="5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</row>
    <row r="53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</row>
    <row r="54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</row>
    <row r="5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</row>
    <row r="56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</row>
    <row r="57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</row>
    <row r="58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</row>
    <row r="59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</row>
    <row r="60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</row>
    <row r="6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</row>
    <row r="6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</row>
    <row r="63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</row>
    <row r="64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</row>
    <row r="6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</row>
    <row r="66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</row>
    <row r="67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</row>
    <row r="68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</row>
    <row r="69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</row>
    <row r="70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</row>
    <row r="7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</row>
    <row r="7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</row>
    <row r="73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</row>
    <row r="74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</row>
    <row r="7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</row>
    <row r="76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</row>
    <row r="77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</row>
    <row r="78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</row>
    <row r="79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</row>
    <row r="80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</row>
    <row r="8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</row>
    <row r="8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</row>
    <row r="83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</row>
    <row r="84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</row>
    <row r="8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</row>
    <row r="86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</row>
    <row r="87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</row>
    <row r="88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</row>
    <row r="89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</row>
    <row r="90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</row>
    <row r="9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</row>
    <row r="9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</row>
    <row r="93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</row>
    <row r="94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</row>
    <row r="9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</row>
    <row r="96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</row>
    <row r="97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</row>
    <row r="98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</row>
    <row r="99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</row>
    <row r="100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</row>
    <row r="10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</row>
    <row r="10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</row>
    <row r="103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</row>
    <row r="104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</row>
    <row r="10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</row>
    <row r="106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</row>
    <row r="107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</row>
    <row r="108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</row>
    <row r="109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</row>
    <row r="110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</row>
    <row r="11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</row>
    <row r="11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</row>
    <row r="113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</row>
    <row r="114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</row>
    <row r="11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</row>
    <row r="116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</row>
    <row r="117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</row>
    <row r="118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</row>
    <row r="119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</row>
    <row r="120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</row>
    <row r="12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</row>
    <row r="12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</row>
    <row r="123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</row>
    <row r="124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</row>
    <row r="1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</row>
    <row r="126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</row>
    <row r="127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</row>
    <row r="128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</row>
    <row r="129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</row>
    <row r="130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</row>
    <row r="13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</row>
    <row r="13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</row>
    <row r="133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</row>
    <row r="134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</row>
    <row r="13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</row>
    <row r="136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</row>
    <row r="137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</row>
    <row r="138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</row>
    <row r="139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</row>
    <row r="140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</row>
    <row r="14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</row>
    <row r="14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</row>
    <row r="143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</row>
    <row r="144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</row>
    <row r="14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</row>
    <row r="146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</row>
    <row r="147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</row>
    <row r="148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</row>
    <row r="149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</row>
    <row r="150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</row>
    <row r="15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</row>
    <row r="1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</row>
    <row r="153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</row>
    <row r="154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</row>
    <row r="15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</row>
    <row r="156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</row>
    <row r="157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</row>
    <row r="158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</row>
    <row r="159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</row>
    <row r="160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</row>
    <row r="16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</row>
    <row r="16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</row>
    <row r="163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</row>
    <row r="164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</row>
    <row r="16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</row>
    <row r="166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</row>
    <row r="167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</row>
    <row r="168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</row>
    <row r="169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</row>
    <row r="170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</row>
    <row r="17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</row>
    <row r="17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</row>
    <row r="173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</row>
    <row r="174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</row>
    <row r="17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</row>
    <row r="176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</row>
    <row r="177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</row>
    <row r="178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</row>
    <row r="179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</row>
    <row r="180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</row>
    <row r="18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</row>
    <row r="18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</row>
    <row r="183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</row>
    <row r="184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</row>
    <row r="18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</row>
    <row r="186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</row>
    <row r="187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</row>
    <row r="188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</row>
    <row r="189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</row>
    <row r="190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</row>
    <row r="19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</row>
    <row r="19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</row>
    <row r="193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</row>
    <row r="194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</row>
    <row r="19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</row>
    <row r="196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</row>
    <row r="197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</row>
    <row r="198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</row>
    <row r="199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</row>
    <row r="200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</row>
    <row r="20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</row>
    <row r="20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</row>
    <row r="203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</row>
    <row r="204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</row>
    <row r="20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</row>
    <row r="206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</row>
    <row r="207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</row>
    <row r="208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</row>
    <row r="209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</row>
    <row r="210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</row>
    <row r="21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</row>
    <row r="21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</row>
    <row r="213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</row>
    <row r="214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</row>
    <row r="21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</row>
    <row r="216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</row>
    <row r="217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</row>
    <row r="218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</row>
    <row r="219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</row>
    <row r="220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</row>
    <row r="22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</row>
    <row r="22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</row>
    <row r="223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</row>
    <row r="224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</row>
    <row r="2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</row>
    <row r="226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</row>
    <row r="227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</row>
    <row r="228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</row>
    <row r="229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</row>
    <row r="230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</row>
    <row r="23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</row>
    <row r="23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</row>
    <row r="233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</row>
    <row r="234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</row>
    <row r="23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</row>
    <row r="236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</row>
    <row r="237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</row>
    <row r="238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</row>
    <row r="239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</row>
    <row r="240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</row>
    <row r="24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</row>
    <row r="24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</row>
    <row r="243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</row>
    <row r="244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</row>
    <row r="24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</row>
    <row r="246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</row>
    <row r="247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</row>
    <row r="248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</row>
    <row r="249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</row>
    <row r="250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</row>
    <row r="25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</row>
    <row r="2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</row>
    <row r="253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</row>
    <row r="254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</row>
    <row r="25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</row>
    <row r="256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</row>
    <row r="257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</row>
    <row r="258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</row>
    <row r="259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</row>
    <row r="260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</row>
    <row r="26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</row>
    <row r="26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</row>
    <row r="263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</row>
    <row r="264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</row>
    <row r="26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</row>
    <row r="266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</row>
    <row r="267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</row>
    <row r="268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</row>
    <row r="269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</row>
    <row r="270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</row>
    <row r="27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</row>
    <row r="27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</row>
    <row r="273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</row>
    <row r="274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</row>
    <row r="27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</row>
    <row r="276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</row>
    <row r="277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</row>
    <row r="278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</row>
    <row r="279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</row>
    <row r="280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</row>
    <row r="28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</row>
    <row r="28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</row>
    <row r="283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</row>
    <row r="284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</row>
    <row r="28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</row>
    <row r="286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</row>
    <row r="287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</row>
    <row r="288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</row>
    <row r="289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</row>
    <row r="290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</row>
    <row r="29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</row>
    <row r="29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</row>
    <row r="293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</row>
    <row r="294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</row>
    <row r="29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</row>
    <row r="296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</row>
    <row r="297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</row>
    <row r="298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</row>
    <row r="299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</row>
    <row r="300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</row>
    <row r="30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</row>
    <row r="302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</row>
    <row r="303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</row>
    <row r="304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</row>
    <row r="30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</row>
    <row r="306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</row>
    <row r="307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</row>
    <row r="308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</row>
    <row r="309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</row>
    <row r="310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</row>
    <row r="31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</row>
    <row r="312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</row>
    <row r="313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</row>
    <row r="314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</row>
    <row r="31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</row>
    <row r="316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</row>
    <row r="317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</row>
    <row r="318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</row>
    <row r="319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</row>
    <row r="320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</row>
    <row r="32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</row>
    <row r="322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</row>
    <row r="323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</row>
    <row r="324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</row>
    <row r="32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</row>
    <row r="326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</row>
    <row r="327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</row>
    <row r="328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</row>
    <row r="329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</row>
    <row r="330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</row>
    <row r="33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</row>
    <row r="332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</row>
    <row r="333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</row>
    <row r="334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</row>
    <row r="33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</row>
    <row r="336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</row>
    <row r="337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</row>
    <row r="338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</row>
    <row r="339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</row>
    <row r="340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</row>
    <row r="34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</row>
    <row r="342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</row>
    <row r="343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</row>
    <row r="344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</row>
    <row r="345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</row>
    <row r="346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</row>
    <row r="347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</row>
    <row r="348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</row>
    <row r="349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</row>
    <row r="350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</row>
    <row r="35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</row>
    <row r="352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</row>
    <row r="353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</row>
    <row r="354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</row>
    <row r="355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</row>
    <row r="356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</row>
    <row r="357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</row>
    <row r="358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</row>
    <row r="359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</row>
    <row r="360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</row>
    <row r="36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</row>
    <row r="362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</row>
    <row r="363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</row>
    <row r="364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</row>
    <row r="36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</row>
    <row r="366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</row>
    <row r="367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</row>
    <row r="368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</row>
    <row r="369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</row>
    <row r="370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</row>
    <row r="37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</row>
    <row r="372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</row>
    <row r="373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</row>
    <row r="374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</row>
    <row r="375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</row>
    <row r="376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</row>
    <row r="377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</row>
    <row r="378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</row>
    <row r="379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</row>
    <row r="380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</row>
    <row r="38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</row>
    <row r="382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</row>
    <row r="383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</row>
    <row r="384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</row>
    <row r="385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</row>
    <row r="386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</row>
    <row r="387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</row>
    <row r="388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</row>
    <row r="389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</row>
    <row r="390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</row>
    <row r="39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</row>
    <row r="392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</row>
    <row r="393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</row>
    <row r="394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</row>
    <row r="395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</row>
    <row r="396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</row>
    <row r="397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</row>
    <row r="398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</row>
    <row r="399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</row>
    <row r="400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</row>
    <row r="40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</row>
    <row r="402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</row>
    <row r="403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</row>
    <row r="404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</row>
    <row r="405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</row>
    <row r="406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</row>
    <row r="407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</row>
    <row r="408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</row>
    <row r="409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</row>
    <row r="410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</row>
    <row r="41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</row>
    <row r="412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</row>
    <row r="413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</row>
    <row r="414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</row>
    <row r="415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</row>
    <row r="416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</row>
    <row r="417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</row>
    <row r="418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</row>
    <row r="419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</row>
    <row r="420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</row>
    <row r="42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</row>
    <row r="422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</row>
    <row r="423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</row>
    <row r="424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</row>
    <row r="425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</row>
    <row r="426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</row>
    <row r="427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</row>
    <row r="428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</row>
    <row r="429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</row>
    <row r="430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</row>
    <row r="43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</row>
    <row r="432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</row>
    <row r="433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</row>
    <row r="434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</row>
    <row r="435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</row>
    <row r="436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</row>
    <row r="437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</row>
    <row r="438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</row>
    <row r="439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</row>
    <row r="440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</row>
    <row r="44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</row>
    <row r="442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</row>
    <row r="443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</row>
    <row r="444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</row>
    <row r="445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</row>
    <row r="446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</row>
    <row r="447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</row>
    <row r="448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</row>
    <row r="449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</row>
    <row r="450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</row>
    <row r="45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</row>
    <row r="452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</row>
    <row r="453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</row>
    <row r="454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</row>
    <row r="455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</row>
    <row r="456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</row>
    <row r="457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</row>
    <row r="458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</row>
    <row r="459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</row>
    <row r="460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</row>
    <row r="46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</row>
    <row r="462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</row>
    <row r="463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</row>
    <row r="464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</row>
    <row r="465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</row>
    <row r="466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</row>
    <row r="467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</row>
    <row r="468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</row>
    <row r="469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</row>
    <row r="470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</row>
    <row r="47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</row>
    <row r="472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</row>
    <row r="473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</row>
    <row r="474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</row>
    <row r="475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</row>
    <row r="476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</row>
    <row r="477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</row>
    <row r="478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</row>
    <row r="479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</row>
    <row r="480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</row>
    <row r="48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</row>
    <row r="482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</row>
    <row r="483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</row>
    <row r="484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</row>
    <row r="485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</row>
    <row r="486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</row>
    <row r="487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</row>
    <row r="488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</row>
    <row r="489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</row>
    <row r="490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</row>
    <row r="49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</row>
    <row r="492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</row>
    <row r="493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</row>
    <row r="494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</row>
    <row r="495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</row>
    <row r="496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</row>
    <row r="497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</row>
    <row r="498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</row>
    <row r="499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</row>
    <row r="500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</row>
    <row r="50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</row>
    <row r="502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</row>
    <row r="503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</row>
    <row r="504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</row>
    <row r="505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</row>
    <row r="506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</row>
    <row r="507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</row>
    <row r="508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</row>
    <row r="509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</row>
    <row r="510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</row>
    <row r="51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</row>
    <row r="512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</row>
    <row r="513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</row>
    <row r="514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</row>
    <row r="515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</row>
    <row r="516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</row>
    <row r="517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</row>
    <row r="518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</row>
    <row r="519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</row>
    <row r="520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</row>
    <row r="52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</row>
    <row r="522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</row>
    <row r="523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</row>
    <row r="524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</row>
    <row r="525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</row>
    <row r="526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</row>
    <row r="527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</row>
    <row r="528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</row>
    <row r="529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</row>
    <row r="530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</row>
    <row r="53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</row>
    <row r="532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</row>
    <row r="533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</row>
    <row r="534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</row>
    <row r="535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</row>
    <row r="536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</row>
    <row r="537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</row>
    <row r="538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</row>
    <row r="539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</row>
    <row r="540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</row>
    <row r="54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</row>
    <row r="542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</row>
    <row r="543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</row>
    <row r="544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</row>
    <row r="545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</row>
    <row r="546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</row>
    <row r="547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</row>
    <row r="548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</row>
    <row r="549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</row>
    <row r="550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</row>
    <row r="55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</row>
    <row r="552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</row>
    <row r="553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</row>
    <row r="554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</row>
    <row r="55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</row>
    <row r="556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</row>
    <row r="557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</row>
    <row r="558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</row>
    <row r="559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</row>
    <row r="560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</row>
    <row r="56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</row>
    <row r="56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</row>
    <row r="563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</row>
    <row r="564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</row>
    <row r="56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</row>
    <row r="566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</row>
    <row r="567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</row>
    <row r="568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</row>
    <row r="569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</row>
    <row r="570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</row>
    <row r="57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</row>
    <row r="57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</row>
    <row r="573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</row>
    <row r="574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</row>
    <row r="57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</row>
    <row r="576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</row>
    <row r="577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</row>
    <row r="578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</row>
    <row r="579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</row>
    <row r="580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</row>
    <row r="58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</row>
    <row r="58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</row>
    <row r="583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</row>
    <row r="584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</row>
    <row r="58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</row>
    <row r="586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</row>
    <row r="587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</row>
    <row r="588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</row>
    <row r="589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</row>
    <row r="590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</row>
    <row r="59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</row>
    <row r="59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</row>
    <row r="593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</row>
    <row r="594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</row>
    <row r="59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</row>
    <row r="596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</row>
    <row r="597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</row>
    <row r="598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</row>
    <row r="599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</row>
    <row r="600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</row>
    <row r="60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</row>
    <row r="60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</row>
    <row r="603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</row>
    <row r="604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</row>
    <row r="60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</row>
    <row r="606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</row>
    <row r="607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</row>
    <row r="608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</row>
    <row r="609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</row>
    <row r="610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</row>
    <row r="61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</row>
    <row r="61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</row>
    <row r="613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</row>
    <row r="614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</row>
    <row r="61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</row>
    <row r="616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</row>
    <row r="617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</row>
    <row r="618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</row>
    <row r="619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</row>
    <row r="620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</row>
    <row r="62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</row>
    <row r="62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</row>
    <row r="623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</row>
    <row r="624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</row>
    <row r="62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</row>
    <row r="626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</row>
    <row r="627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</row>
    <row r="628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</row>
    <row r="629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</row>
    <row r="630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</row>
    <row r="63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</row>
    <row r="63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</row>
    <row r="633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</row>
    <row r="634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</row>
    <row r="63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</row>
    <row r="636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</row>
    <row r="637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</row>
    <row r="638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</row>
    <row r="639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</row>
    <row r="640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</row>
    <row r="64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</row>
    <row r="64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</row>
    <row r="643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</row>
    <row r="644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</row>
    <row r="64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</row>
    <row r="646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</row>
    <row r="647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</row>
    <row r="648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</row>
    <row r="649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</row>
    <row r="650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</row>
    <row r="65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</row>
    <row r="65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</row>
    <row r="653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</row>
    <row r="654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</row>
    <row r="65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</row>
    <row r="656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</row>
    <row r="657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</row>
    <row r="658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</row>
    <row r="659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</row>
    <row r="660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</row>
    <row r="66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</row>
    <row r="66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</row>
    <row r="663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</row>
    <row r="664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</row>
    <row r="66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</row>
    <row r="666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</row>
    <row r="667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</row>
    <row r="668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</row>
    <row r="669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</row>
    <row r="670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</row>
    <row r="67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</row>
    <row r="67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</row>
    <row r="673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</row>
    <row r="674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</row>
    <row r="67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</row>
    <row r="676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</row>
    <row r="677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</row>
    <row r="678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</row>
    <row r="679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</row>
    <row r="680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</row>
    <row r="68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</row>
    <row r="68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</row>
    <row r="683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</row>
    <row r="684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</row>
    <row r="68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</row>
    <row r="686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</row>
    <row r="687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</row>
    <row r="688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</row>
    <row r="689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</row>
    <row r="690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</row>
    <row r="69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</row>
    <row r="69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</row>
    <row r="693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</row>
    <row r="694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</row>
    <row r="69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</row>
    <row r="696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</row>
    <row r="697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</row>
    <row r="698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</row>
    <row r="699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</row>
    <row r="700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</row>
    <row r="70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</row>
    <row r="70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</row>
    <row r="703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</row>
    <row r="704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</row>
    <row r="70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</row>
    <row r="706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</row>
    <row r="707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</row>
    <row r="708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</row>
    <row r="709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</row>
    <row r="710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</row>
    <row r="71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</row>
    <row r="71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</row>
    <row r="713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</row>
    <row r="714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</row>
    <row r="71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</row>
    <row r="716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</row>
    <row r="717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</row>
    <row r="718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</row>
    <row r="719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</row>
    <row r="720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</row>
    <row r="72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</row>
    <row r="72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</row>
    <row r="723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</row>
    <row r="724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</row>
    <row r="72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</row>
    <row r="726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</row>
    <row r="727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</row>
    <row r="728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</row>
    <row r="729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</row>
    <row r="730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</row>
    <row r="73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</row>
    <row r="73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</row>
    <row r="733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</row>
    <row r="734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</row>
    <row r="73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</row>
    <row r="736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</row>
    <row r="737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</row>
    <row r="738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</row>
    <row r="739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</row>
    <row r="740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</row>
    <row r="74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</row>
    <row r="74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</row>
    <row r="743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</row>
    <row r="744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</row>
    <row r="74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</row>
    <row r="746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</row>
    <row r="747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</row>
    <row r="748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</row>
    <row r="749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</row>
    <row r="750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</row>
    <row r="75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</row>
    <row r="75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</row>
    <row r="753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</row>
    <row r="754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</row>
    <row r="75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</row>
    <row r="756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</row>
    <row r="757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</row>
    <row r="758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</row>
    <row r="759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</row>
    <row r="760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</row>
    <row r="76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</row>
    <row r="76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</row>
    <row r="763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</row>
    <row r="764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</row>
    <row r="76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</row>
    <row r="766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</row>
    <row r="767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</row>
    <row r="768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</row>
    <row r="769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</row>
    <row r="770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</row>
    <row r="77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</row>
    <row r="77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</row>
    <row r="773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</row>
    <row r="774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</row>
    <row r="77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</row>
    <row r="776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</row>
    <row r="777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</row>
    <row r="778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</row>
    <row r="779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</row>
    <row r="780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</row>
    <row r="78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</row>
    <row r="78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</row>
    <row r="783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</row>
    <row r="784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</row>
    <row r="78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</row>
    <row r="786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</row>
    <row r="787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</row>
    <row r="788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</row>
    <row r="789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</row>
    <row r="790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</row>
    <row r="79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</row>
    <row r="79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</row>
    <row r="793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</row>
    <row r="794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</row>
    <row r="79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</row>
    <row r="796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</row>
    <row r="797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</row>
    <row r="798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</row>
    <row r="799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</row>
    <row r="800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</row>
    <row r="80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</row>
    <row r="80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</row>
    <row r="803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</row>
    <row r="804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</row>
    <row r="80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</row>
    <row r="806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</row>
    <row r="807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</row>
    <row r="808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</row>
    <row r="809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</row>
    <row r="810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</row>
    <row r="81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</row>
    <row r="81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</row>
    <row r="813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</row>
    <row r="814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</row>
    <row r="81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</row>
    <row r="816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</row>
    <row r="817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</row>
    <row r="818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</row>
    <row r="819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</row>
    <row r="820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</row>
    <row r="82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</row>
    <row r="82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</row>
    <row r="823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</row>
    <row r="824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</row>
    <row r="82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</row>
    <row r="826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</row>
    <row r="827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</row>
    <row r="828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</row>
    <row r="829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</row>
    <row r="830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</row>
    <row r="83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</row>
    <row r="83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</row>
    <row r="833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</row>
    <row r="834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</row>
    <row r="83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</row>
    <row r="836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</row>
    <row r="837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</row>
    <row r="838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</row>
    <row r="839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</row>
    <row r="840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</row>
    <row r="84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</row>
    <row r="84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</row>
    <row r="843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</row>
    <row r="844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</row>
    <row r="84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</row>
    <row r="846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</row>
    <row r="847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</row>
    <row r="848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</row>
    <row r="849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</row>
    <row r="850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</row>
    <row r="85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</row>
    <row r="85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</row>
    <row r="853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</row>
    <row r="854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</row>
    <row r="85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</row>
    <row r="856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</row>
    <row r="857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</row>
    <row r="858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</row>
    <row r="859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</row>
    <row r="860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</row>
    <row r="86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</row>
    <row r="86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</row>
    <row r="863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</row>
    <row r="864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</row>
    <row r="86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</row>
    <row r="866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</row>
    <row r="867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</row>
    <row r="868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</row>
    <row r="869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</row>
    <row r="870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</row>
    <row r="87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</row>
    <row r="87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</row>
    <row r="873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</row>
    <row r="874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</row>
    <row r="87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</row>
    <row r="876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</row>
    <row r="877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</row>
    <row r="878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</row>
    <row r="879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</row>
    <row r="880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</row>
    <row r="88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</row>
    <row r="88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</row>
    <row r="883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</row>
    <row r="884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</row>
    <row r="88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</row>
    <row r="886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</row>
    <row r="887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</row>
    <row r="888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</row>
    <row r="889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</row>
    <row r="890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</row>
    <row r="89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</row>
    <row r="89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</row>
    <row r="893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</row>
    <row r="894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</row>
    <row r="89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</row>
    <row r="896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</row>
    <row r="897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</row>
    <row r="898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</row>
    <row r="899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</row>
    <row r="900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</row>
    <row r="90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</row>
    <row r="90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</row>
    <row r="903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</row>
    <row r="904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</row>
    <row r="90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</row>
    <row r="906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</row>
    <row r="907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</row>
    <row r="908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</row>
    <row r="909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</row>
    <row r="910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</row>
    <row r="91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</row>
    <row r="91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</row>
    <row r="913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</row>
    <row r="914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</row>
    <row r="91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</row>
    <row r="916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</row>
    <row r="917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</row>
    <row r="918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</row>
    <row r="919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</row>
    <row r="920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</row>
    <row r="92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</row>
    <row r="92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</row>
    <row r="923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</row>
    <row r="924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</row>
    <row r="92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</row>
    <row r="926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</row>
    <row r="927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</row>
    <row r="928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</row>
    <row r="929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</row>
    <row r="930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</row>
    <row r="93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</row>
    <row r="93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</row>
    <row r="933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</row>
    <row r="934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</row>
    <row r="93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</row>
    <row r="936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</row>
    <row r="937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</row>
    <row r="938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</row>
    <row r="939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</row>
    <row r="940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</row>
    <row r="94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</row>
    <row r="94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</row>
    <row r="943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</row>
    <row r="944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</row>
    <row r="94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</row>
    <row r="946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</row>
    <row r="947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</row>
    <row r="948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</row>
    <row r="949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</row>
    <row r="950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</row>
    <row r="95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</row>
    <row r="95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</row>
    <row r="953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</row>
    <row r="954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</row>
    <row r="95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</row>
    <row r="956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</row>
    <row r="957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</row>
    <row r="958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</row>
    <row r="959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</row>
    <row r="960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</row>
    <row r="96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</row>
    <row r="96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</row>
    <row r="963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</row>
    <row r="964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</row>
    <row r="96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</row>
    <row r="966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</row>
    <row r="967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</row>
    <row r="968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</row>
    <row r="969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</row>
    <row r="970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</row>
    <row r="97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</row>
    <row r="97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</row>
    <row r="973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</row>
    <row r="974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</row>
    <row r="97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</row>
    <row r="976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</row>
    <row r="977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</row>
    <row r="978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</row>
    <row r="979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</row>
    <row r="980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</row>
    <row r="98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</row>
    <row r="98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</row>
    <row r="983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</row>
    <row r="984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</row>
    <row r="985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</row>
    <row r="986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</row>
    <row r="987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</row>
    <row r="988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</row>
    <row r="989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</row>
    <row r="990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</row>
    <row r="99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</row>
    <row r="99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</row>
    <row r="993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</row>
    <row r="994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</row>
    <row r="995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</row>
    <row r="996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</row>
    <row r="997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</row>
    <row r="998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</row>
    <row r="999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</row>
    <row r="1000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</row>
  </sheetData>
  <drawing r:id="rId1"/>
</worksheet>
</file>