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NTATOUR" sheetId="1" r:id="rId3"/>
    <sheet state="visible" name="GRAFICO" sheetId="2" r:id="rId4"/>
    <sheet state="visible" name="ASTA" sheetId="3" r:id="rId5"/>
  </sheets>
  <definedNames>
    <definedName hidden="1" localSheetId="0" name="_xlnm._FilterDatabase">FANTATOUR!$A$69:$B$75</definedName>
  </definedNames>
  <calcPr/>
</workbook>
</file>

<file path=xl/sharedStrings.xml><?xml version="1.0" encoding="utf-8"?>
<sst xmlns="http://schemas.openxmlformats.org/spreadsheetml/2006/main" count="151" uniqueCount="128">
  <si>
    <t>FANTATOUR 2020 (Memorial Gianni Mura)</t>
  </si>
  <si>
    <t>REGOLAMENTO</t>
  </si>
  <si>
    <t>LOMBO</t>
  </si>
  <si>
    <t>TOT</t>
  </si>
  <si>
    <t>RICHARD CARAPAZ</t>
  </si>
  <si>
    <t>CALEB EWAN</t>
  </si>
  <si>
    <t>ENRIC MAS</t>
  </si>
  <si>
    <t>MIKEL LANDA</t>
  </si>
  <si>
    <t>DAVIDE FORMOLO</t>
  </si>
  <si>
    <t>PIERRE LATOUR</t>
  </si>
  <si>
    <t>SONNY COLBRELLI</t>
  </si>
  <si>
    <t>SERGIO ANDRES HIGUITA</t>
  </si>
  <si>
    <t>TAPPA</t>
  </si>
  <si>
    <t>PARZIALI</t>
  </si>
  <si>
    <t>BONAZ</t>
  </si>
  <si>
    <t>THOMAS DE GENDT</t>
  </si>
  <si>
    <t>SAM BENNETT</t>
  </si>
  <si>
    <t>DANIEL FELIPE MARTINEZ</t>
  </si>
  <si>
    <t>MIGUEL ANGEL LOPEZ</t>
  </si>
  <si>
    <t>GREG VAN AVERMAET</t>
  </si>
  <si>
    <t>RIT</t>
  </si>
  <si>
    <t>JOHN DEGENKOLB</t>
  </si>
  <si>
    <t>DOPING</t>
  </si>
  <si>
    <t>tolti tutti i punti conquistati dal ciclista</t>
  </si>
  <si>
    <t>GORKA IZAGUIRRE INSAUSTI</t>
  </si>
  <si>
    <t>DOPING TECNOLOGICO</t>
  </si>
  <si>
    <t>ad esempio bici elettrica</t>
  </si>
  <si>
    <t>JASPER STUYVEN</t>
  </si>
  <si>
    <t>CARCERE</t>
  </si>
  <si>
    <t>Maglie</t>
  </si>
  <si>
    <t>1°</t>
  </si>
  <si>
    <t>2°</t>
  </si>
  <si>
    <t>3°</t>
  </si>
  <si>
    <t>GIALLA</t>
  </si>
  <si>
    <t>Generale</t>
  </si>
  <si>
    <t>MAFFO</t>
  </si>
  <si>
    <t>VERDE</t>
  </si>
  <si>
    <t>Punti</t>
  </si>
  <si>
    <t>TOM DUMOULIN</t>
  </si>
  <si>
    <t>POIS</t>
  </si>
  <si>
    <t>Montagna</t>
  </si>
  <si>
    <t>TADEJ POGACAR</t>
  </si>
  <si>
    <t>BIANCA</t>
  </si>
  <si>
    <t>Giovani</t>
  </si>
  <si>
    <t>THIBAUT PINOT</t>
  </si>
  <si>
    <t>COMBATTIVO</t>
  </si>
  <si>
    <t>MATTEO TRENTIN</t>
  </si>
  <si>
    <t>Maglie finali</t>
  </si>
  <si>
    <t>STEFAN KÜNG</t>
  </si>
  <si>
    <t>PAVEL SIVAKOV</t>
  </si>
  <si>
    <t>ALBERTO BETTIOL</t>
  </si>
  <si>
    <t>FABIO ARU</t>
  </si>
  <si>
    <t>KALLE</t>
  </si>
  <si>
    <t>JULIAN ALAPHILIPPE</t>
  </si>
  <si>
    <t>PETER SAGAN</t>
  </si>
  <si>
    <t>ELIA VIVIANI</t>
  </si>
  <si>
    <t>NAIRO QUINTANA</t>
  </si>
  <si>
    <t>BAUKE MOLLEMA</t>
  </si>
  <si>
    <t>ALEJANDRO VALVERDE</t>
  </si>
  <si>
    <t>RIGOBERTO URAN</t>
  </si>
  <si>
    <t>PELLO BILBAO</t>
  </si>
  <si>
    <t>VENE</t>
  </si>
  <si>
    <t>GIACOMO NIZZOLO</t>
  </si>
  <si>
    <t>PRIMOŽ ROGLIC</t>
  </si>
  <si>
    <t>EMANUEL BUCHMANN</t>
  </si>
  <si>
    <t>IASCHI</t>
  </si>
  <si>
    <t>EGAN BERNAL</t>
  </si>
  <si>
    <t>ROMAIN BARDET</t>
  </si>
  <si>
    <t>WOUT VAN AERT</t>
  </si>
  <si>
    <t>SEPP KUSS</t>
  </si>
  <si>
    <t>ADAM YATES</t>
  </si>
  <si>
    <t>ALEXANDER KRISTOFF</t>
  </si>
  <si>
    <t>ESTEBAN CHAVES</t>
  </si>
  <si>
    <t>CLASSIFICA</t>
  </si>
  <si>
    <t>PT</t>
  </si>
  <si>
    <t>DIFF</t>
  </si>
  <si>
    <t>TAPPE</t>
  </si>
  <si>
    <t>Kalle</t>
  </si>
  <si>
    <t>Lombo</t>
  </si>
  <si>
    <t>Vene</t>
  </si>
  <si>
    <t>Maffo</t>
  </si>
  <si>
    <t>Iaschi</t>
  </si>
  <si>
    <t>Bonaz</t>
  </si>
  <si>
    <t>alaphilippe</t>
  </si>
  <si>
    <t>carapaz</t>
  </si>
  <si>
    <t>nizzolo</t>
  </si>
  <si>
    <t>doumulin</t>
  </si>
  <si>
    <t>bernal</t>
  </si>
  <si>
    <t xml:space="preserve">de Gent </t>
  </si>
  <si>
    <t xml:space="preserve">Sagan </t>
  </si>
  <si>
    <t>caleb ewan</t>
  </si>
  <si>
    <t>roglic</t>
  </si>
  <si>
    <t>pogacar</t>
  </si>
  <si>
    <t>bardet</t>
  </si>
  <si>
    <t>Bennet sam</t>
  </si>
  <si>
    <t>viviani</t>
  </si>
  <si>
    <t>mas</t>
  </si>
  <si>
    <t>buchmann</t>
  </si>
  <si>
    <t>pinot</t>
  </si>
  <si>
    <t xml:space="preserve">van aert </t>
  </si>
  <si>
    <t>Daniel martinez</t>
  </si>
  <si>
    <t>Quintana nairo</t>
  </si>
  <si>
    <t>landa</t>
  </si>
  <si>
    <t>trentin</t>
  </si>
  <si>
    <t>kuss</t>
  </si>
  <si>
    <t>Angel lopez</t>
  </si>
  <si>
    <t>mollema</t>
  </si>
  <si>
    <t xml:space="preserve">formolo </t>
  </si>
  <si>
    <t>kung</t>
  </si>
  <si>
    <t>Adam yates</t>
  </si>
  <si>
    <t>van avermat</t>
  </si>
  <si>
    <t>valverde</t>
  </si>
  <si>
    <t>latour</t>
  </si>
  <si>
    <t>sivakov</t>
  </si>
  <si>
    <t>kristoff</t>
  </si>
  <si>
    <t>degenkolb</t>
  </si>
  <si>
    <t>uran</t>
  </si>
  <si>
    <t>colbrelli</t>
  </si>
  <si>
    <t>bettiol</t>
  </si>
  <si>
    <t>chavez</t>
  </si>
  <si>
    <t>Gorla izaguirre</t>
  </si>
  <si>
    <t>pelli bilbao</t>
  </si>
  <si>
    <t>higuita</t>
  </si>
  <si>
    <t>aru</t>
  </si>
  <si>
    <t>stuyven</t>
  </si>
  <si>
    <t>SPESA</t>
  </si>
  <si>
    <t>BUDGET</t>
  </si>
  <si>
    <t>RESIDUO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</si>
</sst>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1">
    <font>
      <sz val="10.0"/>
      <color rgb="FF000000"/>
      <name val="Arial"/>
    </font>
    <font>
      <b/>
      <sz val="9.0"/>
      <name val="Arial"/>
    </font>
    <font>
      <sz val="9.0"/>
      <name val="Arial"/>
    </font>
    <font>
      <b/>
      <sz val="9.0"/>
      <color rgb="FFFFCC00"/>
      <name val="Arial"/>
    </font>
    <font>
      <sz val="10.0"/>
      <name val="Arial"/>
    </font>
    <font>
      <b/>
      <sz val="9.0"/>
      <color rgb="FFFF0000"/>
      <name val="Arial"/>
    </font>
    <font>
      <b/>
      <sz val="9.0"/>
      <color rgb="FF000000"/>
      <name val="Arial"/>
    </font>
    <font>
      <b/>
      <sz val="9.0"/>
    </font>
    <font>
      <b/>
      <sz val="9.0"/>
      <color rgb="FF9900FF"/>
      <name val="Arial"/>
    </font>
    <font>
      <b/>
      <sz val="9.0"/>
      <color rgb="FFB7B7B7"/>
      <name val="Arial"/>
    </font>
    <font>
      <b/>
      <sz val="9.0"/>
      <color rgb="FF00FF00"/>
      <name val="Arial"/>
    </font>
    <font>
      <b/>
      <sz val="9.0"/>
      <color rgb="FFFFFFFF"/>
      <name val="Arial"/>
    </font>
    <font>
      <b/>
      <sz val="10.0"/>
      <name val="Arial"/>
    </font>
    <font>
      <b/>
      <sz val="10.0"/>
      <color rgb="FFFFFFFF"/>
      <name val="Arial"/>
    </font>
    <font>
      <b/>
      <sz val="9.0"/>
      <color rgb="FFC0C0C0"/>
      <name val="Arial"/>
    </font>
    <font>
      <sz val="10.0"/>
      <color rgb="FFFFFFFF"/>
      <name val="Arial"/>
    </font>
    <font>
      <b/>
      <sz val="9.0"/>
      <color rgb="FFFFFF00"/>
      <name val="Arial"/>
    </font>
    <font>
      <b/>
      <sz val="9.0"/>
      <color rgb="FF339966"/>
      <name val="Arial"/>
    </font>
    <font>
      <b/>
      <sz val="9.0"/>
      <color rgb="FF00FFFF"/>
      <name val="Arial"/>
    </font>
    <font>
      <b/>
      <sz val="9.0"/>
      <color rgb="FF00B0F0"/>
      <name val="Arial"/>
    </font>
    <font>
      <b/>
      <sz val="9.0"/>
      <color rgb="FF800080"/>
      <name val="Arial"/>
    </font>
    <font>
      <u/>
      <sz val="9.0"/>
      <name val="Arial"/>
    </font>
    <font>
      <b/>
    </font>
    <font>
      <b/>
      <color rgb="FF0000FF"/>
    </font>
    <font>
      <b/>
      <color rgb="FFFF0000"/>
    </font>
    <font>
      <b/>
      <color rgb="FFFF9900"/>
    </font>
    <font>
      <b/>
      <color rgb="FF38761D"/>
    </font>
    <font>
      <b/>
      <color rgb="FF9900FF"/>
    </font>
    <font>
      <b/>
      <color rgb="FF00FFFF"/>
    </font>
    <font>
      <b/>
      <sz val="10.0"/>
      <color rgb="FFFF0000"/>
      <name val="Arial"/>
    </font>
    <font/>
  </fonts>
  <fills count="10">
    <fill>
      <patternFill patternType="none"/>
    </fill>
    <fill>
      <patternFill patternType="lightGray"/>
    </fill>
    <fill>
      <patternFill patternType="solid">
        <fgColor rgb="FFFF0000"/>
        <bgColor rgb="FFFF0000"/>
      </patternFill>
    </fill>
    <fill>
      <patternFill patternType="solid">
        <fgColor rgb="FFCCCCCC"/>
        <bgColor rgb="FFCCCCCC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000000"/>
        <bgColor rgb="FF000000"/>
      </patternFill>
    </fill>
    <fill>
      <patternFill patternType="solid">
        <fgColor rgb="FF800080"/>
        <bgColor rgb="FF800080"/>
      </patternFill>
    </fill>
    <fill>
      <patternFill patternType="solid">
        <fgColor rgb="FFFFFFFF"/>
        <bgColor rgb="FFFFFFFF"/>
      </patternFill>
    </fill>
    <fill>
      <patternFill patternType="solid">
        <fgColor rgb="FFEEECE1"/>
        <bgColor rgb="FFEEECE1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6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0"/>
    </xf>
    <xf borderId="0" fillId="0" fontId="1" numFmtId="0" xfId="0" applyAlignment="1" applyFont="1">
      <alignment horizontal="center" shrinkToFit="0" wrapText="0"/>
    </xf>
    <xf borderId="0" fillId="0" fontId="2" numFmtId="0" xfId="0" applyAlignment="1" applyFont="1">
      <alignment shrinkToFit="0" wrapText="0"/>
    </xf>
    <xf borderId="0" fillId="0" fontId="3" numFmtId="0" xfId="0" applyAlignment="1" applyFont="1">
      <alignment readingOrder="0" shrinkToFit="0" wrapText="0"/>
    </xf>
    <xf borderId="0" fillId="0" fontId="4" numFmtId="0" xfId="0" applyAlignment="1" applyFont="1">
      <alignment shrinkToFit="0" wrapText="0"/>
    </xf>
    <xf borderId="0" fillId="0" fontId="5" numFmtId="0" xfId="0" applyAlignment="1" applyFont="1">
      <alignment readingOrder="0" shrinkToFit="0" wrapText="0"/>
    </xf>
    <xf borderId="0" fillId="0" fontId="6" numFmtId="0" xfId="0" applyAlignment="1" applyFont="1">
      <alignment horizontal="center" shrinkToFit="0" wrapText="0"/>
    </xf>
    <xf borderId="0" fillId="0" fontId="5" numFmtId="0" xfId="0" applyAlignment="1" applyFont="1">
      <alignment horizontal="center" shrinkToFit="0" wrapText="0"/>
    </xf>
    <xf borderId="1" fillId="2" fontId="1" numFmtId="0" xfId="0" applyAlignment="1" applyBorder="1" applyFill="1" applyFont="1">
      <alignment shrinkToFit="0" wrapText="0"/>
    </xf>
    <xf borderId="0" fillId="0" fontId="7" numFmtId="0" xfId="0" applyAlignment="1" applyFont="1">
      <alignment readingOrder="0"/>
    </xf>
    <xf borderId="0" fillId="0" fontId="6" numFmtId="0" xfId="0" applyAlignment="1" applyFont="1">
      <alignment horizontal="center" readingOrder="0" shrinkToFit="0" wrapText="0"/>
    </xf>
    <xf borderId="0" fillId="0" fontId="8" numFmtId="0" xfId="0" applyAlignment="1" applyFont="1">
      <alignment horizontal="center" readingOrder="0" shrinkToFit="0" wrapText="0"/>
    </xf>
    <xf borderId="0" fillId="0" fontId="5" numFmtId="0" xfId="0" applyAlignment="1" applyFont="1">
      <alignment horizontal="center" readingOrder="0" shrinkToFit="0" wrapText="0"/>
    </xf>
    <xf borderId="0" fillId="0" fontId="1" numFmtId="0" xfId="0" applyAlignment="1" applyFont="1">
      <alignment readingOrder="0" shrinkToFit="0" wrapText="0"/>
    </xf>
    <xf borderId="0" fillId="2" fontId="6" numFmtId="0" xfId="0" applyAlignment="1" applyFont="1">
      <alignment horizontal="center" shrinkToFit="0" wrapText="0"/>
    </xf>
    <xf borderId="0" fillId="0" fontId="9" numFmtId="0" xfId="0" applyAlignment="1" applyFont="1">
      <alignment readingOrder="0" shrinkToFit="0" wrapText="0"/>
    </xf>
    <xf borderId="0" fillId="3" fontId="6" numFmtId="0" xfId="0" applyAlignment="1" applyFill="1" applyFont="1">
      <alignment horizontal="center" readingOrder="0" shrinkToFit="0" wrapText="0"/>
    </xf>
    <xf borderId="0" fillId="3" fontId="6" numFmtId="0" xfId="0" applyAlignment="1" applyFont="1">
      <alignment horizontal="center" shrinkToFit="0" wrapText="0"/>
    </xf>
    <xf borderId="0" fillId="0" fontId="6" numFmtId="0" xfId="0" applyAlignment="1" applyFont="1">
      <alignment shrinkToFit="0" wrapText="0"/>
    </xf>
    <xf borderId="0" fillId="0" fontId="1" numFmtId="0" xfId="0" applyAlignment="1" applyFont="1">
      <alignment horizontal="right" readingOrder="0" shrinkToFit="0" wrapText="0"/>
    </xf>
    <xf borderId="0" fillId="0" fontId="1" numFmtId="0" xfId="0" applyAlignment="1" applyFont="1">
      <alignment horizontal="right" shrinkToFit="0" wrapText="0"/>
    </xf>
    <xf borderId="0" fillId="0" fontId="5" numFmtId="0" xfId="0" applyAlignment="1" applyFont="1">
      <alignment shrinkToFit="0" wrapText="0"/>
    </xf>
    <xf borderId="0" fillId="0" fontId="10" numFmtId="0" xfId="0" applyAlignment="1" applyFont="1">
      <alignment readingOrder="0" shrinkToFit="0" wrapText="0"/>
    </xf>
    <xf borderId="0" fillId="0" fontId="10" numFmtId="0" xfId="0" applyAlignment="1" applyFont="1">
      <alignment horizontal="center" shrinkToFit="0" wrapText="0"/>
    </xf>
    <xf borderId="0" fillId="0" fontId="10" numFmtId="0" xfId="0" applyAlignment="1" applyFont="1">
      <alignment horizontal="center" readingOrder="0" shrinkToFit="0" wrapText="0"/>
    </xf>
    <xf borderId="0" fillId="2" fontId="10" numFmtId="0" xfId="0" applyAlignment="1" applyFont="1">
      <alignment horizontal="center" shrinkToFit="0" wrapText="0"/>
    </xf>
    <xf borderId="1" fillId="4" fontId="1" numFmtId="0" xfId="0" applyAlignment="1" applyBorder="1" applyFill="1" applyFont="1">
      <alignment shrinkToFit="0" wrapText="0"/>
    </xf>
    <xf borderId="1" fillId="5" fontId="4" numFmtId="0" xfId="0" applyAlignment="1" applyBorder="1" applyFill="1" applyFont="1">
      <alignment shrinkToFit="0" wrapText="0"/>
    </xf>
    <xf borderId="1" fillId="6" fontId="11" numFmtId="0" xfId="0" applyAlignment="1" applyBorder="1" applyFill="1" applyFont="1">
      <alignment shrinkToFit="0" wrapText="0"/>
    </xf>
    <xf borderId="1" fillId="6" fontId="4" numFmtId="0" xfId="0" applyAlignment="1" applyBorder="1" applyFont="1">
      <alignment shrinkToFit="0" wrapText="0"/>
    </xf>
    <xf borderId="0" fillId="0" fontId="12" numFmtId="0" xfId="0" applyAlignment="1" applyFont="1">
      <alignment shrinkToFit="0" wrapText="0"/>
    </xf>
    <xf borderId="1" fillId="7" fontId="11" numFmtId="0" xfId="0" applyAlignment="1" applyBorder="1" applyFill="1" applyFont="1">
      <alignment shrinkToFit="0" wrapText="0"/>
    </xf>
    <xf borderId="1" fillId="7" fontId="13" numFmtId="0" xfId="0" applyAlignment="1" applyBorder="1" applyFont="1">
      <alignment shrinkToFit="0" wrapText="0"/>
    </xf>
    <xf borderId="1" fillId="6" fontId="14" numFmtId="0" xfId="0" applyAlignment="1" applyBorder="1" applyFont="1">
      <alignment shrinkToFit="0" wrapText="0"/>
    </xf>
    <xf borderId="1" fillId="6" fontId="15" numFmtId="0" xfId="0" applyAlignment="1" applyBorder="1" applyFont="1">
      <alignment shrinkToFit="0" wrapText="0"/>
    </xf>
    <xf borderId="0" fillId="0" fontId="3" numFmtId="0" xfId="0" applyAlignment="1" applyFont="1">
      <alignment shrinkToFit="0" wrapText="0"/>
    </xf>
    <xf borderId="0" fillId="0" fontId="16" numFmtId="0" xfId="0" applyAlignment="1" applyFont="1">
      <alignment readingOrder="0" shrinkToFit="0" wrapText="0"/>
    </xf>
    <xf borderId="0" fillId="0" fontId="17" numFmtId="0" xfId="0" applyAlignment="1" applyFont="1">
      <alignment shrinkToFit="0" wrapText="0"/>
    </xf>
    <xf borderId="0" fillId="0" fontId="18" numFmtId="0" xfId="0" applyAlignment="1" applyFont="1">
      <alignment horizontal="center" shrinkToFit="0" wrapText="0"/>
    </xf>
    <xf borderId="0" fillId="0" fontId="18" numFmtId="0" xfId="0" applyAlignment="1" applyFont="1">
      <alignment horizontal="center" readingOrder="0" shrinkToFit="0" wrapText="0"/>
    </xf>
    <xf borderId="0" fillId="2" fontId="18" numFmtId="0" xfId="0" applyAlignment="1" applyFont="1">
      <alignment horizontal="center" shrinkToFit="0" wrapText="0"/>
    </xf>
    <xf borderId="0" fillId="2" fontId="16" numFmtId="0" xfId="0" applyAlignment="1" applyFont="1">
      <alignment horizontal="center" shrinkToFit="0" wrapText="0"/>
    </xf>
    <xf borderId="0" fillId="0" fontId="16" numFmtId="0" xfId="0" applyAlignment="1" applyFont="1">
      <alignment horizontal="center" readingOrder="0" shrinkToFit="0" wrapText="0"/>
    </xf>
    <xf borderId="0" fillId="0" fontId="16" numFmtId="0" xfId="0" applyAlignment="1" applyFont="1">
      <alignment horizontal="center" shrinkToFit="0" wrapText="0"/>
    </xf>
    <xf borderId="0" fillId="0" fontId="19" numFmtId="0" xfId="0" applyAlignment="1" applyFont="1">
      <alignment shrinkToFit="0" wrapText="0"/>
    </xf>
    <xf borderId="0" fillId="0" fontId="20" numFmtId="0" xfId="0" applyAlignment="1" applyFont="1">
      <alignment readingOrder="0" shrinkToFit="0" wrapText="0"/>
    </xf>
    <xf borderId="0" fillId="0" fontId="1" numFmtId="0" xfId="0" applyAlignment="1" applyFont="1">
      <alignment horizontal="left" shrinkToFit="0" wrapText="0"/>
    </xf>
    <xf borderId="0" fillId="0" fontId="20" numFmtId="0" xfId="0" applyAlignment="1" applyFont="1">
      <alignment shrinkToFit="0" wrapText="0"/>
    </xf>
    <xf borderId="0" fillId="0" fontId="21" numFmtId="0" xfId="0" applyAlignment="1" applyFont="1">
      <alignment shrinkToFit="0" wrapText="0"/>
    </xf>
    <xf borderId="0" fillId="0" fontId="22" numFmtId="0" xfId="0" applyAlignment="1" applyFont="1">
      <alignment readingOrder="0"/>
    </xf>
    <xf borderId="0" fillId="8" fontId="6" numFmtId="0" xfId="0" applyAlignment="1" applyFill="1" applyFont="1">
      <alignment horizontal="center" shrinkToFit="0" wrapText="0"/>
    </xf>
    <xf borderId="0" fillId="0" fontId="23" numFmtId="0" xfId="0" applyAlignment="1" applyFont="1">
      <alignment readingOrder="0"/>
    </xf>
    <xf borderId="0" fillId="0" fontId="24" numFmtId="0" xfId="0" applyAlignment="1" applyFont="1">
      <alignment readingOrder="0"/>
    </xf>
    <xf borderId="0" fillId="0" fontId="25" numFmtId="0" xfId="0" applyAlignment="1" applyFont="1">
      <alignment readingOrder="0"/>
    </xf>
    <xf borderId="0" fillId="0" fontId="26" numFmtId="0" xfId="0" applyAlignment="1" applyFont="1">
      <alignment readingOrder="0"/>
    </xf>
    <xf borderId="0" fillId="0" fontId="27" numFmtId="0" xfId="0" applyAlignment="1" applyFont="1">
      <alignment readingOrder="0"/>
    </xf>
    <xf borderId="0" fillId="0" fontId="28" numFmtId="0" xfId="0" applyAlignment="1" applyFont="1">
      <alignment readingOrder="0"/>
    </xf>
    <xf borderId="0" fillId="0" fontId="29" numFmtId="0" xfId="0" applyAlignment="1" applyFont="1">
      <alignment readingOrder="0" shrinkToFit="0" wrapText="0"/>
    </xf>
    <xf borderId="0" fillId="0" fontId="4" numFmtId="0" xfId="0" applyAlignment="1" applyFont="1">
      <alignment shrinkToFit="0" wrapText="0"/>
    </xf>
    <xf borderId="0" fillId="0" fontId="4" numFmtId="0" xfId="0" applyAlignment="1" applyFont="1">
      <alignment readingOrder="0" shrinkToFit="0" wrapText="0"/>
    </xf>
    <xf borderId="0" fillId="0" fontId="30" numFmtId="0" xfId="0" applyAlignment="1" applyFont="1">
      <alignment readingOrder="0"/>
    </xf>
    <xf borderId="1" fillId="9" fontId="4" numFmtId="0" xfId="0" applyAlignment="1" applyBorder="1" applyFill="1" applyFont="1">
      <alignment readingOrder="0" shrinkToFit="0" wrapText="0"/>
    </xf>
    <xf borderId="1" fillId="9" fontId="4" numFmtId="0" xfId="0" applyAlignment="1" applyBorder="1" applyFont="1">
      <alignment shrinkToFit="0" wrapText="0"/>
    </xf>
    <xf borderId="0" fillId="0" fontId="4" numFmtId="0" xfId="0" applyAlignment="1" applyFont="1">
      <alignment readingOrder="0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  <a:latin typeface="Roboto"/>
              </a:defRPr>
            </a:pPr>
            <a:r>
              <a:rPr b="1" sz="1600">
                <a:solidFill>
                  <a:srgbClr val="000000"/>
                </a:solidFill>
                <a:latin typeface="Roboto"/>
              </a:rPr>
              <a:t>FANTATOUR 2019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rgbClr val="FF0000"/>
            </a:solidFill>
            <a:ln cmpd="sng">
              <a:solidFill>
                <a:srgbClr val="000000"/>
              </a:solidFill>
            </a:ln>
          </c:spPr>
          <c:cat>
            <c:strRef>
              <c:f>FANTATOUR!$A$70:$A$75</c:f>
            </c:strRef>
          </c:cat>
          <c:val>
            <c:numRef>
              <c:f>FANTATOUR!$B$70:$B$75</c:f>
              <c:numCache/>
            </c:numRef>
          </c:val>
        </c:ser>
        <c:axId val="910464135"/>
        <c:axId val="178101471"/>
      </c:barChart>
      <c:catAx>
        <c:axId val="91046413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12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20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178101471"/>
      </c:catAx>
      <c:valAx>
        <c:axId val="17810147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sz="12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200">
                    <a:solidFill>
                      <a:srgbClr val="000000"/>
                    </a:solidFill>
                    <a:latin typeface="Roboto"/>
                  </a:rPr>
                  <a:t>PUNTI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910464135"/>
      </c:valAx>
    </c:plotArea>
    <c:legend>
      <c:legendPos val="r"/>
      <c:overlay val="0"/>
      <c:txPr>
        <a:bodyPr/>
        <a:lstStyle/>
        <a:p>
          <a:pPr lvl="0">
            <a:defRPr b="0" sz="1400">
              <a:solidFill>
                <a:srgbClr val="000000"/>
              </a:solidFill>
              <a:latin typeface="Roboto"/>
            </a:defRPr>
          </a:pPr>
        </a:p>
      </c:txPr>
    </c:legend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GRAFICO!$B$2:$W$2</c:f>
              <c:numCache/>
            </c:numRef>
          </c:val>
          <c:smooth val="0"/>
        </c:ser>
        <c:ser>
          <c:idx val="1"/>
          <c:order val="1"/>
          <c:spPr>
            <a:ln cmpd="sng">
              <a:solidFill>
                <a:srgbClr val="DB4437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GRAFICO!$B$3:$W$3</c:f>
              <c:numCache/>
            </c:numRef>
          </c:val>
          <c:smooth val="0"/>
        </c:ser>
        <c:ser>
          <c:idx val="2"/>
          <c:order val="2"/>
          <c:spPr>
            <a:ln cmpd="sng">
              <a:solidFill>
                <a:srgbClr val="F4B400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GRAFICO!$B$4:$W$4</c:f>
              <c:numCache/>
            </c:numRef>
          </c:val>
          <c:smooth val="0"/>
        </c:ser>
        <c:ser>
          <c:idx val="3"/>
          <c:order val="3"/>
          <c:spPr>
            <a:ln cmpd="sng">
              <a:solidFill>
                <a:srgbClr val="0F9D58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GRAFICO!$B$5:$W$5</c:f>
              <c:numCache/>
            </c:numRef>
          </c:val>
          <c:smooth val="0"/>
        </c:ser>
        <c:ser>
          <c:idx val="4"/>
          <c:order val="4"/>
          <c:spPr>
            <a:ln cmpd="sng">
              <a:solidFill>
                <a:srgbClr val="AB47BC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GRAFICO!$B$6:$W$6</c:f>
              <c:numCache/>
            </c:numRef>
          </c:val>
          <c:smooth val="0"/>
        </c:ser>
        <c:ser>
          <c:idx val="5"/>
          <c:order val="5"/>
          <c:spPr>
            <a:ln cmpd="sng">
              <a:solidFill>
                <a:srgbClr val="00ACC1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GRAFICO!$B$7:$W$7</c:f>
              <c:numCache/>
            </c:numRef>
          </c:val>
          <c:smooth val="0"/>
        </c:ser>
        <c:axId val="1771981477"/>
        <c:axId val="1313996498"/>
      </c:lineChart>
      <c:catAx>
        <c:axId val="177198147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313996498"/>
      </c:catAx>
      <c:valAx>
        <c:axId val="131399649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77198147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</c:chart>
  <c:spPr>
    <a:solidFill>
      <a:srgbClr val="FFFFF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200025</xdr:colOff>
      <xdr:row>69</xdr:row>
      <xdr:rowOff>133350</xdr:rowOff>
    </xdr:from>
    <xdr:ext cx="6667500" cy="4219575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1104900</xdr:colOff>
      <xdr:row>8</xdr:row>
      <xdr:rowOff>57150</xdr:rowOff>
    </xdr:from>
    <xdr:ext cx="6305550" cy="389572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5.13" defaultRowHeight="15.0"/>
  <cols>
    <col customWidth="1" min="1" max="1" width="18.75"/>
    <col customWidth="1" min="2" max="2" width="4.75"/>
    <col customWidth="1" min="3" max="20" width="3.25"/>
    <col customWidth="1" min="21" max="22" width="4.38"/>
    <col customWidth="1" min="23" max="23" width="4.25"/>
    <col customWidth="1" min="24" max="24" width="0.38"/>
    <col customWidth="1" min="25" max="25" width="10.63"/>
    <col customWidth="1" min="26" max="26" width="5.0"/>
    <col customWidth="1" min="27" max="28" width="4.13"/>
    <col customWidth="1" min="29" max="29" width="7.63"/>
  </cols>
  <sheetData>
    <row r="1" ht="12.75" customHeight="1">
      <c r="A1" s="1"/>
      <c r="B1" s="2"/>
      <c r="C1" s="3"/>
      <c r="D1" s="3"/>
      <c r="E1" s="3"/>
      <c r="F1" s="3"/>
      <c r="G1" s="3"/>
      <c r="H1" s="4" t="s">
        <v>0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1" t="s">
        <v>1</v>
      </c>
      <c r="Z1" s="1"/>
      <c r="AA1" s="5"/>
      <c r="AB1" s="5"/>
      <c r="AC1" s="5"/>
    </row>
    <row r="2" ht="12.75" customHeight="1">
      <c r="A2" s="6" t="s">
        <v>2</v>
      </c>
      <c r="B2" s="7">
        <v>1.0</v>
      </c>
      <c r="C2" s="7">
        <v>2.0</v>
      </c>
      <c r="D2" s="8">
        <v>3.0</v>
      </c>
      <c r="E2" s="7">
        <v>4.0</v>
      </c>
      <c r="F2" s="7">
        <v>5.0</v>
      </c>
      <c r="G2" s="7">
        <v>6.0</v>
      </c>
      <c r="H2" s="7">
        <v>7.0</v>
      </c>
      <c r="I2" s="7">
        <v>8.0</v>
      </c>
      <c r="J2" s="7">
        <v>9.0</v>
      </c>
      <c r="K2" s="7">
        <v>10.0</v>
      </c>
      <c r="L2" s="2">
        <v>11.0</v>
      </c>
      <c r="M2" s="7">
        <v>12.0</v>
      </c>
      <c r="N2" s="7">
        <v>13.0</v>
      </c>
      <c r="O2" s="7">
        <v>14.0</v>
      </c>
      <c r="P2" s="7">
        <v>15.0</v>
      </c>
      <c r="Q2" s="7">
        <v>16.0</v>
      </c>
      <c r="R2" s="7">
        <v>17.0</v>
      </c>
      <c r="S2" s="8">
        <v>18.0</v>
      </c>
      <c r="T2" s="7">
        <v>19.0</v>
      </c>
      <c r="U2" s="7">
        <v>20.0</v>
      </c>
      <c r="V2" s="7">
        <v>21.0</v>
      </c>
      <c r="W2" s="7" t="s">
        <v>3</v>
      </c>
      <c r="X2" s="2"/>
      <c r="Y2" s="1">
        <v>1.0</v>
      </c>
      <c r="Z2" s="9">
        <v>25.0</v>
      </c>
      <c r="AA2" s="5"/>
      <c r="AB2" s="5"/>
      <c r="AC2" s="5"/>
    </row>
    <row r="3" ht="12.75" customHeight="1">
      <c r="A3" s="10" t="s">
        <v>4</v>
      </c>
      <c r="B3" s="7"/>
      <c r="C3" s="7"/>
      <c r="D3" s="7"/>
      <c r="E3" s="7"/>
      <c r="F3" s="7"/>
      <c r="G3" s="7">
        <f>7</f>
        <v>7</v>
      </c>
      <c r="H3" s="7"/>
      <c r="I3" s="7"/>
      <c r="J3" s="11">
        <f>2</f>
        <v>2</v>
      </c>
      <c r="K3" s="7"/>
      <c r="L3" s="7"/>
      <c r="M3" s="7"/>
      <c r="N3" s="7"/>
      <c r="O3" s="7"/>
      <c r="P3" s="7"/>
      <c r="Q3" s="12">
        <f>20+5</f>
        <v>25</v>
      </c>
      <c r="R3" s="11">
        <f>5</f>
        <v>5</v>
      </c>
      <c r="S3" s="8">
        <f>20+5</f>
        <v>25</v>
      </c>
      <c r="T3" s="13">
        <v>5.0</v>
      </c>
      <c r="U3" s="11">
        <v>3.0</v>
      </c>
      <c r="V3" s="11">
        <v>3.0</v>
      </c>
      <c r="W3" s="7">
        <f>SUM(B3:V3)+30</f>
        <v>105</v>
      </c>
      <c r="X3" s="2"/>
      <c r="Y3" s="1">
        <v>2.0</v>
      </c>
      <c r="Z3" s="1">
        <v>20.0</v>
      </c>
      <c r="AA3" s="5"/>
      <c r="AB3" s="5"/>
      <c r="AC3" s="5"/>
    </row>
    <row r="4" ht="12.75" customHeight="1">
      <c r="A4" s="14" t="s">
        <v>5</v>
      </c>
      <c r="B4" s="7"/>
      <c r="C4" s="7"/>
      <c r="D4" s="15">
        <f>25</f>
        <v>25</v>
      </c>
      <c r="E4" s="7"/>
      <c r="F4" s="7">
        <f>8</f>
        <v>8</v>
      </c>
      <c r="G4" s="7"/>
      <c r="H4" s="7"/>
      <c r="I4" s="11"/>
      <c r="J4" s="7"/>
      <c r="K4" s="7">
        <f>20</f>
        <v>20</v>
      </c>
      <c r="L4" s="15">
        <f>25</f>
        <v>25</v>
      </c>
      <c r="M4" s="7"/>
      <c r="N4" s="7"/>
      <c r="O4" s="7"/>
      <c r="P4" s="7"/>
      <c r="Q4" s="7"/>
      <c r="R4" s="7"/>
      <c r="S4" s="7"/>
      <c r="T4" s="7"/>
      <c r="U4" s="7"/>
      <c r="V4" s="7">
        <f>9</f>
        <v>9</v>
      </c>
      <c r="W4" s="7">
        <f t="shared" ref="W4:W10" si="1">SUM(B4:V4)</f>
        <v>87</v>
      </c>
      <c r="X4" s="2"/>
      <c r="Y4" s="1">
        <v>3.0</v>
      </c>
      <c r="Z4" s="1">
        <v>16.0</v>
      </c>
      <c r="AA4" s="5"/>
      <c r="AB4" s="5"/>
      <c r="AC4" s="5"/>
    </row>
    <row r="5" ht="12.75" customHeight="1">
      <c r="A5" s="14" t="s">
        <v>6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>
        <f>12</f>
        <v>12</v>
      </c>
      <c r="Q5" s="7"/>
      <c r="R5" s="7">
        <f>10</f>
        <v>10</v>
      </c>
      <c r="S5" s="7">
        <f>9</f>
        <v>9</v>
      </c>
      <c r="T5" s="7"/>
      <c r="U5" s="7">
        <f>7</f>
        <v>7</v>
      </c>
      <c r="V5" s="7"/>
      <c r="W5" s="7">
        <f t="shared" si="1"/>
        <v>38</v>
      </c>
      <c r="X5" s="2"/>
      <c r="Y5" s="1">
        <v>4.0</v>
      </c>
      <c r="Z5" s="1">
        <v>14.0</v>
      </c>
      <c r="AA5" s="5"/>
      <c r="AB5" s="5"/>
      <c r="AC5" s="5"/>
    </row>
    <row r="6" ht="12.75" customHeight="1">
      <c r="A6" s="14" t="s">
        <v>7</v>
      </c>
      <c r="B6" s="7"/>
      <c r="C6" s="7"/>
      <c r="D6" s="7"/>
      <c r="E6" s="7">
        <f>7</f>
        <v>7</v>
      </c>
      <c r="F6" s="7"/>
      <c r="G6" s="7"/>
      <c r="H6" s="7"/>
      <c r="I6" s="11">
        <f>2</f>
        <v>2</v>
      </c>
      <c r="J6" s="7">
        <f>12</f>
        <v>12</v>
      </c>
      <c r="K6" s="7"/>
      <c r="L6" s="7"/>
      <c r="M6" s="11"/>
      <c r="N6" s="7">
        <f>1</f>
        <v>1</v>
      </c>
      <c r="O6" s="7"/>
      <c r="P6" s="7">
        <f>9</f>
        <v>9</v>
      </c>
      <c r="Q6" s="11"/>
      <c r="R6" s="11">
        <f>9</f>
        <v>9</v>
      </c>
      <c r="S6" s="7">
        <f>8</f>
        <v>8</v>
      </c>
      <c r="T6" s="11"/>
      <c r="U6" s="7">
        <f>2</f>
        <v>2</v>
      </c>
      <c r="V6" s="11"/>
      <c r="W6" s="7">
        <f t="shared" si="1"/>
        <v>50</v>
      </c>
      <c r="X6" s="2"/>
      <c r="Y6" s="1">
        <v>5.0</v>
      </c>
      <c r="Z6" s="1">
        <v>12.0</v>
      </c>
      <c r="AA6" s="5"/>
      <c r="AB6" s="5"/>
      <c r="AC6" s="5"/>
    </row>
    <row r="7" ht="12.75" customHeight="1">
      <c r="A7" s="16" t="s">
        <v>8</v>
      </c>
      <c r="B7" s="7"/>
      <c r="C7" s="7"/>
      <c r="D7" s="7"/>
      <c r="E7" s="7"/>
      <c r="F7" s="7"/>
      <c r="G7" s="11"/>
      <c r="H7" s="7"/>
      <c r="I7" s="7"/>
      <c r="J7" s="11"/>
      <c r="K7" s="7"/>
      <c r="L7" s="17">
        <v>-10.0</v>
      </c>
      <c r="M7" s="18"/>
      <c r="N7" s="18"/>
      <c r="O7" s="18"/>
      <c r="P7" s="17"/>
      <c r="Q7" s="18"/>
      <c r="R7" s="18"/>
      <c r="S7" s="18"/>
      <c r="T7" s="18"/>
      <c r="U7" s="18"/>
      <c r="V7" s="18"/>
      <c r="W7" s="18">
        <f t="shared" si="1"/>
        <v>-10</v>
      </c>
      <c r="X7" s="2"/>
      <c r="Y7" s="1">
        <v>6.0</v>
      </c>
      <c r="Z7" s="1">
        <v>10.0</v>
      </c>
      <c r="AA7" s="5"/>
      <c r="AB7" s="5"/>
      <c r="AC7" s="5"/>
    </row>
    <row r="8" ht="12.75" customHeight="1">
      <c r="A8" s="16" t="s">
        <v>9</v>
      </c>
      <c r="B8" s="7"/>
      <c r="C8" s="7">
        <f>1</f>
        <v>1</v>
      </c>
      <c r="D8" s="7"/>
      <c r="E8" s="7"/>
      <c r="F8" s="7"/>
      <c r="G8" s="7"/>
      <c r="H8" s="7"/>
      <c r="I8" s="7"/>
      <c r="J8" s="7"/>
      <c r="K8" s="7"/>
      <c r="L8" s="7"/>
      <c r="M8" s="11"/>
      <c r="N8" s="7"/>
      <c r="O8" s="17">
        <v>-10.0</v>
      </c>
      <c r="P8" s="18"/>
      <c r="Q8" s="18"/>
      <c r="R8" s="18"/>
      <c r="S8" s="18"/>
      <c r="T8" s="18"/>
      <c r="U8" s="18"/>
      <c r="V8" s="18"/>
      <c r="W8" s="18">
        <f t="shared" si="1"/>
        <v>-9</v>
      </c>
      <c r="X8" s="2"/>
      <c r="Y8" s="1">
        <v>7.0</v>
      </c>
      <c r="Z8" s="1">
        <v>9.0</v>
      </c>
      <c r="AA8" s="5"/>
      <c r="AB8" s="5"/>
      <c r="AC8" s="5"/>
    </row>
    <row r="9" ht="12.75" customHeight="1">
      <c r="A9" s="14" t="s">
        <v>10</v>
      </c>
      <c r="B9" s="7"/>
      <c r="C9" s="7"/>
      <c r="D9" s="7"/>
      <c r="E9" s="7"/>
      <c r="F9" s="7"/>
      <c r="G9" s="7"/>
      <c r="H9" s="11"/>
      <c r="I9" s="11"/>
      <c r="J9" s="11"/>
      <c r="K9" s="11"/>
      <c r="L9" s="11"/>
      <c r="M9" s="11"/>
      <c r="N9" s="11"/>
      <c r="O9" s="7">
        <f>7</f>
        <v>7</v>
      </c>
      <c r="P9" s="7"/>
      <c r="Q9" s="7"/>
      <c r="R9" s="7"/>
      <c r="S9" s="7"/>
      <c r="T9" s="7"/>
      <c r="U9" s="7"/>
      <c r="V9" s="7">
        <f>5</f>
        <v>5</v>
      </c>
      <c r="W9" s="7">
        <f t="shared" si="1"/>
        <v>12</v>
      </c>
      <c r="X9" s="2"/>
      <c r="Y9" s="1">
        <v>8.0</v>
      </c>
      <c r="Z9" s="1">
        <v>8.0</v>
      </c>
      <c r="AA9" s="5"/>
      <c r="AB9" s="5"/>
      <c r="AC9" s="5"/>
    </row>
    <row r="10" ht="12.75" customHeight="1">
      <c r="A10" s="16" t="s">
        <v>11</v>
      </c>
      <c r="B10" s="7"/>
      <c r="C10" s="7">
        <f>12</f>
        <v>12</v>
      </c>
      <c r="D10" s="7"/>
      <c r="E10" s="7"/>
      <c r="F10" s="7"/>
      <c r="G10" s="7"/>
      <c r="H10" s="7"/>
      <c r="I10" s="7"/>
      <c r="J10" s="11"/>
      <c r="K10" s="7"/>
      <c r="L10" s="7"/>
      <c r="M10" s="11"/>
      <c r="N10" s="11"/>
      <c r="O10" s="7"/>
      <c r="P10" s="17">
        <v>-10.0</v>
      </c>
      <c r="Q10" s="17"/>
      <c r="R10" s="17"/>
      <c r="S10" s="17"/>
      <c r="T10" s="18"/>
      <c r="U10" s="17"/>
      <c r="V10" s="17"/>
      <c r="W10" s="18">
        <f t="shared" si="1"/>
        <v>2</v>
      </c>
      <c r="X10" s="2"/>
      <c r="Y10" s="1">
        <v>9.0</v>
      </c>
      <c r="Z10" s="1">
        <v>7.0</v>
      </c>
      <c r="AA10" s="5"/>
      <c r="AB10" s="5"/>
      <c r="AC10" s="5"/>
    </row>
    <row r="11" ht="12.75" customHeight="1">
      <c r="A11" s="19" t="s">
        <v>12</v>
      </c>
      <c r="B11" s="7">
        <f t="shared" ref="B11:W11" si="2">SUM(B3:B10)</f>
        <v>0</v>
      </c>
      <c r="C11" s="7">
        <f t="shared" si="2"/>
        <v>13</v>
      </c>
      <c r="D11" s="7">
        <f t="shared" si="2"/>
        <v>25</v>
      </c>
      <c r="E11" s="7">
        <f t="shared" si="2"/>
        <v>7</v>
      </c>
      <c r="F11" s="7">
        <f t="shared" si="2"/>
        <v>8</v>
      </c>
      <c r="G11" s="7">
        <f t="shared" si="2"/>
        <v>7</v>
      </c>
      <c r="H11" s="7">
        <f t="shared" si="2"/>
        <v>0</v>
      </c>
      <c r="I11" s="7">
        <f t="shared" si="2"/>
        <v>2</v>
      </c>
      <c r="J11" s="7">
        <f t="shared" si="2"/>
        <v>14</v>
      </c>
      <c r="K11" s="7">
        <f t="shared" si="2"/>
        <v>20</v>
      </c>
      <c r="L11" s="7">
        <f t="shared" si="2"/>
        <v>15</v>
      </c>
      <c r="M11" s="7">
        <f t="shared" si="2"/>
        <v>0</v>
      </c>
      <c r="N11" s="7">
        <f t="shared" si="2"/>
        <v>1</v>
      </c>
      <c r="O11" s="7">
        <f t="shared" si="2"/>
        <v>-3</v>
      </c>
      <c r="P11" s="7">
        <f t="shared" si="2"/>
        <v>11</v>
      </c>
      <c r="Q11" s="7">
        <f t="shared" si="2"/>
        <v>25</v>
      </c>
      <c r="R11" s="7">
        <f t="shared" si="2"/>
        <v>24</v>
      </c>
      <c r="S11" s="7">
        <f t="shared" si="2"/>
        <v>42</v>
      </c>
      <c r="T11" s="7">
        <f t="shared" si="2"/>
        <v>5</v>
      </c>
      <c r="U11" s="7">
        <f t="shared" si="2"/>
        <v>12</v>
      </c>
      <c r="V11" s="7">
        <f t="shared" si="2"/>
        <v>17</v>
      </c>
      <c r="W11" s="7">
        <f t="shared" si="2"/>
        <v>275</v>
      </c>
      <c r="X11" s="2"/>
      <c r="Y11" s="1">
        <v>10.0</v>
      </c>
      <c r="Z11" s="20">
        <v>6.0</v>
      </c>
      <c r="AA11" s="21"/>
      <c r="AB11" s="21"/>
      <c r="AC11" s="5"/>
    </row>
    <row r="12" ht="12.75" customHeight="1">
      <c r="A12" s="19" t="s">
        <v>13</v>
      </c>
      <c r="B12" s="7">
        <f>B11</f>
        <v>0</v>
      </c>
      <c r="C12" s="7">
        <f t="shared" ref="C12:V12" si="3">B12+C11</f>
        <v>13</v>
      </c>
      <c r="D12" s="7">
        <f t="shared" si="3"/>
        <v>38</v>
      </c>
      <c r="E12" s="7">
        <f t="shared" si="3"/>
        <v>45</v>
      </c>
      <c r="F12" s="7">
        <f t="shared" si="3"/>
        <v>53</v>
      </c>
      <c r="G12" s="7">
        <f t="shared" si="3"/>
        <v>60</v>
      </c>
      <c r="H12" s="7">
        <f t="shared" si="3"/>
        <v>60</v>
      </c>
      <c r="I12" s="7">
        <f t="shared" si="3"/>
        <v>62</v>
      </c>
      <c r="J12" s="7">
        <f t="shared" si="3"/>
        <v>76</v>
      </c>
      <c r="K12" s="7">
        <f t="shared" si="3"/>
        <v>96</v>
      </c>
      <c r="L12" s="7">
        <f t="shared" si="3"/>
        <v>111</v>
      </c>
      <c r="M12" s="7">
        <f t="shared" si="3"/>
        <v>111</v>
      </c>
      <c r="N12" s="7">
        <f t="shared" si="3"/>
        <v>112</v>
      </c>
      <c r="O12" s="7">
        <f t="shared" si="3"/>
        <v>109</v>
      </c>
      <c r="P12" s="7">
        <f t="shared" si="3"/>
        <v>120</v>
      </c>
      <c r="Q12" s="7">
        <f t="shared" si="3"/>
        <v>145</v>
      </c>
      <c r="R12" s="7">
        <f t="shared" si="3"/>
        <v>169</v>
      </c>
      <c r="S12" s="7">
        <f t="shared" si="3"/>
        <v>211</v>
      </c>
      <c r="T12" s="7">
        <f t="shared" si="3"/>
        <v>216</v>
      </c>
      <c r="U12" s="7">
        <f t="shared" si="3"/>
        <v>228</v>
      </c>
      <c r="V12" s="7">
        <f t="shared" si="3"/>
        <v>245</v>
      </c>
      <c r="W12" s="7">
        <f>SUM(W3:W10)</f>
        <v>275</v>
      </c>
      <c r="X12" s="2"/>
      <c r="Y12" s="1">
        <v>11.0</v>
      </c>
      <c r="Z12" s="14">
        <v>5.0</v>
      </c>
      <c r="AA12" s="5"/>
      <c r="AB12" s="5"/>
      <c r="AC12" s="5"/>
    </row>
    <row r="13" ht="12.75" customHeight="1">
      <c r="A13" s="22" t="s">
        <v>14</v>
      </c>
      <c r="B13" s="7">
        <v>1.0</v>
      </c>
      <c r="C13" s="7">
        <v>2.0</v>
      </c>
      <c r="D13" s="7">
        <v>3.0</v>
      </c>
      <c r="E13" s="7">
        <v>4.0</v>
      </c>
      <c r="F13" s="7">
        <v>5.0</v>
      </c>
      <c r="G13" s="7">
        <v>6.0</v>
      </c>
      <c r="H13" s="7">
        <v>7.0</v>
      </c>
      <c r="I13" s="7">
        <v>8.0</v>
      </c>
      <c r="J13" s="7">
        <v>9.0</v>
      </c>
      <c r="K13" s="8">
        <v>10.0</v>
      </c>
      <c r="L13" s="8">
        <v>11.0</v>
      </c>
      <c r="M13" s="7">
        <v>12.0</v>
      </c>
      <c r="N13" s="8">
        <v>13.0</v>
      </c>
      <c r="O13" s="7">
        <v>14.0</v>
      </c>
      <c r="P13" s="7">
        <v>15.0</v>
      </c>
      <c r="Q13" s="7">
        <v>16.0</v>
      </c>
      <c r="R13" s="8">
        <v>17.0</v>
      </c>
      <c r="S13" s="7">
        <v>18.0</v>
      </c>
      <c r="T13" s="8">
        <v>19.0</v>
      </c>
      <c r="U13" s="7">
        <v>20.0</v>
      </c>
      <c r="V13" s="7">
        <v>21.0</v>
      </c>
      <c r="W13" s="7" t="s">
        <v>3</v>
      </c>
      <c r="X13" s="2"/>
      <c r="Y13" s="1">
        <v>12.0</v>
      </c>
      <c r="Z13" s="14">
        <v>4.0</v>
      </c>
      <c r="AA13" s="5"/>
      <c r="AB13" s="5"/>
      <c r="AC13" s="5"/>
    </row>
    <row r="14" ht="12.75" customHeight="1">
      <c r="A14" s="14" t="s">
        <v>15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11"/>
      <c r="M14" s="11"/>
      <c r="N14" s="7"/>
      <c r="O14" s="7"/>
      <c r="P14" s="7"/>
      <c r="Q14" s="11"/>
      <c r="R14" s="11"/>
      <c r="S14" s="7"/>
      <c r="T14" s="11"/>
      <c r="U14" s="7"/>
      <c r="V14" s="11"/>
      <c r="W14" s="7">
        <f>SUM(B14:V14)</f>
        <v>0</v>
      </c>
      <c r="X14" s="2"/>
      <c r="Y14" s="1">
        <v>13.0</v>
      </c>
      <c r="Z14" s="14">
        <v>3.0</v>
      </c>
      <c r="AA14" s="5"/>
      <c r="AB14" s="5"/>
      <c r="AC14" s="5"/>
    </row>
    <row r="15" ht="12.75" customHeight="1">
      <c r="A15" s="23" t="s">
        <v>16</v>
      </c>
      <c r="B15" s="7">
        <f>14</f>
        <v>14</v>
      </c>
      <c r="C15" s="7"/>
      <c r="D15" s="7">
        <f>20+1</f>
        <v>21</v>
      </c>
      <c r="E15" s="11">
        <v>3.0</v>
      </c>
      <c r="F15" s="24">
        <f>16+5</f>
        <v>21</v>
      </c>
      <c r="G15" s="25">
        <v>5.0</v>
      </c>
      <c r="H15" s="11">
        <v>3.0</v>
      </c>
      <c r="I15" s="11">
        <v>3.0</v>
      </c>
      <c r="J15" s="11">
        <v>3.0</v>
      </c>
      <c r="K15" s="26">
        <f>25+5</f>
        <v>30</v>
      </c>
      <c r="L15" s="24">
        <f>20+5</f>
        <v>25</v>
      </c>
      <c r="M15" s="25">
        <v>5.0</v>
      </c>
      <c r="N15" s="25">
        <v>5.0</v>
      </c>
      <c r="O15" s="25">
        <v>5.0</v>
      </c>
      <c r="P15" s="25">
        <v>5.0</v>
      </c>
      <c r="Q15" s="25">
        <v>5.0</v>
      </c>
      <c r="R15" s="25">
        <v>5.0</v>
      </c>
      <c r="S15" s="25">
        <v>5.0</v>
      </c>
      <c r="T15" s="24">
        <f>8+5</f>
        <v>13</v>
      </c>
      <c r="U15" s="25">
        <v>5.0</v>
      </c>
      <c r="V15" s="26">
        <f>25+5</f>
        <v>30</v>
      </c>
      <c r="W15" s="24">
        <f>SUM(B15:V15)+50</f>
        <v>261</v>
      </c>
      <c r="X15" s="2"/>
      <c r="Y15" s="1">
        <v>14.0</v>
      </c>
      <c r="Z15" s="14">
        <v>2.0</v>
      </c>
      <c r="AA15" s="5"/>
      <c r="AB15" s="5"/>
      <c r="AC15" s="5"/>
    </row>
    <row r="16" ht="12.75" customHeight="1">
      <c r="A16" s="14" t="s">
        <v>17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15">
        <f>25</f>
        <v>25</v>
      </c>
      <c r="O16" s="7"/>
      <c r="P16" s="7"/>
      <c r="Q16" s="7"/>
      <c r="R16" s="7"/>
      <c r="S16" s="7"/>
      <c r="T16" s="7"/>
      <c r="U16" s="7">
        <f>5</f>
        <v>5</v>
      </c>
      <c r="V16" s="7"/>
      <c r="W16" s="7">
        <f t="shared" ref="W16:W21" si="4">SUM(B16:V16)</f>
        <v>30</v>
      </c>
      <c r="X16" s="2"/>
      <c r="Y16" s="1">
        <v>15.0</v>
      </c>
      <c r="Z16" s="14">
        <v>1.0</v>
      </c>
      <c r="AA16" s="5"/>
      <c r="AB16" s="5"/>
      <c r="AC16" s="5"/>
    </row>
    <row r="17" ht="12.75" customHeight="1">
      <c r="A17" s="14" t="s">
        <v>18</v>
      </c>
      <c r="B17" s="7"/>
      <c r="C17" s="7"/>
      <c r="D17" s="7"/>
      <c r="E17" s="7">
        <f>10</f>
        <v>10</v>
      </c>
      <c r="F17" s="7"/>
      <c r="G17" s="7"/>
      <c r="H17" s="7"/>
      <c r="I17" s="7">
        <f>5</f>
        <v>5</v>
      </c>
      <c r="J17" s="7"/>
      <c r="K17" s="7"/>
      <c r="L17" s="7"/>
      <c r="M17" s="7"/>
      <c r="N17" s="7"/>
      <c r="O17" s="7"/>
      <c r="P17" s="7">
        <f>14</f>
        <v>14</v>
      </c>
      <c r="Q17" s="7"/>
      <c r="R17" s="15">
        <f>25+3</f>
        <v>28</v>
      </c>
      <c r="S17" s="7">
        <f>4+3</f>
        <v>7</v>
      </c>
      <c r="T17" s="11">
        <v>3.0</v>
      </c>
      <c r="U17" s="7"/>
      <c r="V17" s="7"/>
      <c r="W17" s="7">
        <f t="shared" si="4"/>
        <v>67</v>
      </c>
      <c r="X17" s="2"/>
      <c r="Y17" s="5"/>
      <c r="Z17" s="5"/>
      <c r="AA17" s="5"/>
      <c r="AB17" s="5"/>
      <c r="AC17" s="5"/>
    </row>
    <row r="18" ht="12.75" customHeight="1">
      <c r="A18" s="14" t="s">
        <v>19</v>
      </c>
      <c r="B18" s="7"/>
      <c r="C18" s="7">
        <f>14</f>
        <v>14</v>
      </c>
      <c r="D18" s="7"/>
      <c r="E18" s="7"/>
      <c r="F18" s="7"/>
      <c r="G18" s="7">
        <f>16</f>
        <v>16</v>
      </c>
      <c r="H18" s="7"/>
      <c r="I18" s="7"/>
      <c r="J18" s="7"/>
      <c r="K18" s="7"/>
      <c r="L18" s="7"/>
      <c r="M18" s="7">
        <f>2</f>
        <v>2</v>
      </c>
      <c r="N18" s="7"/>
      <c r="O18" s="7"/>
      <c r="P18" s="7"/>
      <c r="Q18" s="7"/>
      <c r="R18" s="7"/>
      <c r="S18" s="7"/>
      <c r="T18" s="7">
        <f>14</f>
        <v>14</v>
      </c>
      <c r="U18" s="7"/>
      <c r="V18" s="7"/>
      <c r="W18" s="7">
        <f t="shared" si="4"/>
        <v>46</v>
      </c>
      <c r="X18" s="2"/>
      <c r="Y18" s="27" t="s">
        <v>20</v>
      </c>
      <c r="Z18" s="28"/>
      <c r="AA18" s="28"/>
      <c r="AB18" s="27">
        <v>-10.0</v>
      </c>
      <c r="AC18" s="5"/>
    </row>
    <row r="19" ht="12.75" customHeight="1">
      <c r="A19" s="16" t="s">
        <v>21</v>
      </c>
      <c r="B19" s="17">
        <v>-10.0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>
        <f t="shared" si="4"/>
        <v>-10</v>
      </c>
      <c r="X19" s="2"/>
      <c r="Y19" s="29" t="s">
        <v>22</v>
      </c>
      <c r="Z19" s="30"/>
      <c r="AA19" s="30"/>
      <c r="AB19" s="29">
        <v>-50.0</v>
      </c>
      <c r="AC19" s="31" t="s">
        <v>23</v>
      </c>
    </row>
    <row r="20" ht="12.75" customHeight="1">
      <c r="A20" s="14" t="s">
        <v>24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>
        <f t="shared" si="4"/>
        <v>0</v>
      </c>
      <c r="X20" s="2"/>
      <c r="Y20" s="32" t="s">
        <v>25</v>
      </c>
      <c r="Z20" s="33"/>
      <c r="AA20" s="33"/>
      <c r="AB20" s="33">
        <v>-200.0</v>
      </c>
      <c r="AC20" s="31" t="s">
        <v>26</v>
      </c>
    </row>
    <row r="21" ht="12.75" customHeight="1">
      <c r="A21" s="14" t="s">
        <v>27</v>
      </c>
      <c r="B21" s="7">
        <f>6</f>
        <v>6</v>
      </c>
      <c r="C21" s="7"/>
      <c r="D21" s="7"/>
      <c r="E21" s="7"/>
      <c r="F21" s="7">
        <f>12</f>
        <v>12</v>
      </c>
      <c r="G21" s="7"/>
      <c r="H21" s="7">
        <f>12</f>
        <v>12</v>
      </c>
      <c r="I21" s="7">
        <f>SUM(I13:I20)</f>
        <v>16</v>
      </c>
      <c r="J21" s="7"/>
      <c r="K21" s="7">
        <f>7</f>
        <v>7</v>
      </c>
      <c r="L21" s="7"/>
      <c r="M21" s="11">
        <f>1</f>
        <v>1</v>
      </c>
      <c r="O21" s="11">
        <v>10.0</v>
      </c>
      <c r="P21" s="11"/>
      <c r="Q21" s="11"/>
      <c r="R21" s="11"/>
      <c r="S21" s="11"/>
      <c r="T21" s="7">
        <f>16</f>
        <v>16</v>
      </c>
      <c r="U21" s="11"/>
      <c r="V21" s="11"/>
      <c r="W21" s="7">
        <f t="shared" si="4"/>
        <v>80</v>
      </c>
      <c r="X21" s="2"/>
      <c r="Y21" s="34" t="s">
        <v>28</v>
      </c>
      <c r="Z21" s="35"/>
      <c r="AA21" s="35"/>
      <c r="AB21" s="34">
        <v>-100.0</v>
      </c>
      <c r="AC21" s="5"/>
    </row>
    <row r="22" ht="12.75" customHeight="1">
      <c r="A22" s="19" t="s">
        <v>12</v>
      </c>
      <c r="B22" s="7">
        <f t="shared" ref="B22:W22" si="5">SUM(B14:B21)</f>
        <v>10</v>
      </c>
      <c r="C22" s="7">
        <f t="shared" si="5"/>
        <v>14</v>
      </c>
      <c r="D22" s="7">
        <f t="shared" si="5"/>
        <v>21</v>
      </c>
      <c r="E22" s="7">
        <f t="shared" si="5"/>
        <v>13</v>
      </c>
      <c r="F22" s="7">
        <f t="shared" si="5"/>
        <v>33</v>
      </c>
      <c r="G22" s="7">
        <f t="shared" si="5"/>
        <v>21</v>
      </c>
      <c r="H22" s="7">
        <f t="shared" si="5"/>
        <v>15</v>
      </c>
      <c r="I22" s="7">
        <f t="shared" si="5"/>
        <v>24</v>
      </c>
      <c r="J22" s="7">
        <f t="shared" si="5"/>
        <v>3</v>
      </c>
      <c r="K22" s="7">
        <f t="shared" si="5"/>
        <v>37</v>
      </c>
      <c r="L22" s="7">
        <f t="shared" si="5"/>
        <v>25</v>
      </c>
      <c r="M22" s="7">
        <f t="shared" si="5"/>
        <v>8</v>
      </c>
      <c r="N22" s="7">
        <f t="shared" si="5"/>
        <v>30</v>
      </c>
      <c r="O22" s="7">
        <f t="shared" si="5"/>
        <v>15</v>
      </c>
      <c r="P22" s="7">
        <f t="shared" si="5"/>
        <v>19</v>
      </c>
      <c r="Q22" s="7">
        <f t="shared" si="5"/>
        <v>5</v>
      </c>
      <c r="R22" s="7">
        <f t="shared" si="5"/>
        <v>33</v>
      </c>
      <c r="S22" s="7">
        <f t="shared" si="5"/>
        <v>12</v>
      </c>
      <c r="T22" s="7">
        <f t="shared" si="5"/>
        <v>46</v>
      </c>
      <c r="U22" s="7">
        <f t="shared" si="5"/>
        <v>10</v>
      </c>
      <c r="V22" s="7">
        <f t="shared" si="5"/>
        <v>30</v>
      </c>
      <c r="W22" s="7">
        <f t="shared" si="5"/>
        <v>474</v>
      </c>
      <c r="X22" s="5"/>
      <c r="Y22" s="1" t="s">
        <v>29</v>
      </c>
      <c r="Z22" s="21" t="s">
        <v>30</v>
      </c>
      <c r="AA22" s="21" t="s">
        <v>31</v>
      </c>
      <c r="AB22" s="21" t="s">
        <v>32</v>
      </c>
      <c r="AC22" s="5"/>
    </row>
    <row r="23" ht="12.75" customHeight="1">
      <c r="A23" s="19" t="s">
        <v>13</v>
      </c>
      <c r="B23" s="7">
        <f>B22</f>
        <v>10</v>
      </c>
      <c r="C23" s="7">
        <f t="shared" ref="C23:V23" si="6">B23+C22</f>
        <v>24</v>
      </c>
      <c r="D23" s="7">
        <f t="shared" si="6"/>
        <v>45</v>
      </c>
      <c r="E23" s="7">
        <f t="shared" si="6"/>
        <v>58</v>
      </c>
      <c r="F23" s="7">
        <f t="shared" si="6"/>
        <v>91</v>
      </c>
      <c r="G23" s="7">
        <f t="shared" si="6"/>
        <v>112</v>
      </c>
      <c r="H23" s="7">
        <f t="shared" si="6"/>
        <v>127</v>
      </c>
      <c r="I23" s="7">
        <f t="shared" si="6"/>
        <v>151</v>
      </c>
      <c r="J23" s="7">
        <f t="shared" si="6"/>
        <v>154</v>
      </c>
      <c r="K23" s="7">
        <f t="shared" si="6"/>
        <v>191</v>
      </c>
      <c r="L23" s="7">
        <f t="shared" si="6"/>
        <v>216</v>
      </c>
      <c r="M23" s="7">
        <f t="shared" si="6"/>
        <v>224</v>
      </c>
      <c r="N23" s="7">
        <f t="shared" si="6"/>
        <v>254</v>
      </c>
      <c r="O23" s="7">
        <f t="shared" si="6"/>
        <v>269</v>
      </c>
      <c r="P23" s="7">
        <f t="shared" si="6"/>
        <v>288</v>
      </c>
      <c r="Q23" s="7">
        <f t="shared" si="6"/>
        <v>293</v>
      </c>
      <c r="R23" s="7">
        <f t="shared" si="6"/>
        <v>326</v>
      </c>
      <c r="S23" s="7">
        <f t="shared" si="6"/>
        <v>338</v>
      </c>
      <c r="T23" s="7">
        <f t="shared" si="6"/>
        <v>384</v>
      </c>
      <c r="U23" s="7">
        <f t="shared" si="6"/>
        <v>394</v>
      </c>
      <c r="V23" s="7">
        <f t="shared" si="6"/>
        <v>424</v>
      </c>
      <c r="W23" s="7">
        <f>SUM(W14:W21)</f>
        <v>474</v>
      </c>
      <c r="X23" s="2"/>
      <c r="Y23" s="36" t="s">
        <v>33</v>
      </c>
      <c r="Z23" s="14">
        <v>8.0</v>
      </c>
      <c r="AA23" s="14">
        <v>5.0</v>
      </c>
      <c r="AB23" s="14">
        <v>3.0</v>
      </c>
      <c r="AC23" s="1" t="s">
        <v>34</v>
      </c>
    </row>
    <row r="24" ht="12.75" customHeight="1">
      <c r="A24" s="37" t="s">
        <v>35</v>
      </c>
      <c r="B24" s="7">
        <v>1.0</v>
      </c>
      <c r="C24" s="7">
        <v>2.0</v>
      </c>
      <c r="D24" s="7">
        <v>3.0</v>
      </c>
      <c r="E24" s="7">
        <v>4.0</v>
      </c>
      <c r="F24" s="7">
        <v>5.0</v>
      </c>
      <c r="G24" s="7">
        <v>6.0</v>
      </c>
      <c r="H24" s="7">
        <v>7.0</v>
      </c>
      <c r="I24" s="7">
        <v>8.0</v>
      </c>
      <c r="J24" s="7">
        <v>9.0</v>
      </c>
      <c r="K24" s="7">
        <v>10.0</v>
      </c>
      <c r="L24" s="7">
        <v>11.0</v>
      </c>
      <c r="M24" s="7">
        <v>12.0</v>
      </c>
      <c r="N24" s="7">
        <v>13.0</v>
      </c>
      <c r="O24" s="8">
        <v>14.0</v>
      </c>
      <c r="P24" s="8">
        <v>15.0</v>
      </c>
      <c r="Q24" s="8">
        <v>16.0</v>
      </c>
      <c r="R24" s="7">
        <v>17.0</v>
      </c>
      <c r="S24" s="7">
        <v>18.0</v>
      </c>
      <c r="T24" s="7">
        <v>19.0</v>
      </c>
      <c r="U24" s="8">
        <v>20.0</v>
      </c>
      <c r="V24" s="7">
        <v>21.0</v>
      </c>
      <c r="W24" s="7" t="s">
        <v>3</v>
      </c>
      <c r="X24" s="2"/>
      <c r="Y24" s="38" t="s">
        <v>36</v>
      </c>
      <c r="Z24" s="14">
        <v>5.0</v>
      </c>
      <c r="AA24" s="14">
        <v>3.0</v>
      </c>
      <c r="AB24" s="14">
        <v>1.0</v>
      </c>
      <c r="AC24" s="1" t="s">
        <v>37</v>
      </c>
    </row>
    <row r="25" ht="12.75" customHeight="1">
      <c r="A25" s="14" t="s">
        <v>38</v>
      </c>
      <c r="B25" s="7"/>
      <c r="C25" s="7"/>
      <c r="D25" s="7"/>
      <c r="E25" s="11">
        <f>5</f>
        <v>5</v>
      </c>
      <c r="F25" s="7"/>
      <c r="G25" s="7">
        <f>1</f>
        <v>1</v>
      </c>
      <c r="H25" s="11"/>
      <c r="I25" s="7"/>
      <c r="J25" s="11"/>
      <c r="K25" s="7"/>
      <c r="L25" s="11"/>
      <c r="M25" s="11"/>
      <c r="N25" s="7"/>
      <c r="O25" s="7"/>
      <c r="P25" s="7">
        <f>4</f>
        <v>4</v>
      </c>
      <c r="Q25" s="11"/>
      <c r="R25" s="11">
        <f t="shared" ref="R25:S25" si="7">6</f>
        <v>6</v>
      </c>
      <c r="S25" s="7">
        <f t="shared" si="7"/>
        <v>6</v>
      </c>
      <c r="T25" s="11"/>
      <c r="U25" s="7">
        <f>20</f>
        <v>20</v>
      </c>
      <c r="V25" s="7"/>
      <c r="W25" s="7">
        <f>SUM(B25:V25)</f>
        <v>42</v>
      </c>
      <c r="X25" s="2"/>
      <c r="Y25" s="22" t="s">
        <v>39</v>
      </c>
      <c r="Z25" s="14">
        <v>5.0</v>
      </c>
      <c r="AA25" s="14">
        <v>3.0</v>
      </c>
      <c r="AB25" s="14">
        <v>1.0</v>
      </c>
      <c r="AC25" s="1" t="s">
        <v>40</v>
      </c>
    </row>
    <row r="26" ht="12.75" customHeight="1">
      <c r="A26" s="37" t="s">
        <v>41</v>
      </c>
      <c r="B26" s="7"/>
      <c r="C26" s="7">
        <f>8</f>
        <v>8</v>
      </c>
      <c r="D26" s="7"/>
      <c r="E26" s="39">
        <f>20+5</f>
        <v>25</v>
      </c>
      <c r="F26" s="40">
        <v>5.0</v>
      </c>
      <c r="G26" s="39">
        <f>5+5</f>
        <v>10</v>
      </c>
      <c r="H26" s="7"/>
      <c r="I26" s="7">
        <f>7</f>
        <v>7</v>
      </c>
      <c r="J26" s="15">
        <f>25</f>
        <v>25</v>
      </c>
      <c r="K26" s="7"/>
      <c r="L26" s="7"/>
      <c r="M26" s="7"/>
      <c r="N26" s="39">
        <f>3+5</f>
        <v>8</v>
      </c>
      <c r="O26" s="40">
        <f>4+5</f>
        <v>9</v>
      </c>
      <c r="P26" s="41">
        <f>25+5</f>
        <v>30</v>
      </c>
      <c r="Q26" s="40">
        <v>5.0</v>
      </c>
      <c r="R26" s="8">
        <f>16+5</f>
        <v>21</v>
      </c>
      <c r="S26" s="39">
        <f>12+5</f>
        <v>17</v>
      </c>
      <c r="T26" s="40">
        <v>5.0</v>
      </c>
      <c r="U26" s="42">
        <f>25+8</f>
        <v>33</v>
      </c>
      <c r="V26" s="43">
        <v>8.0</v>
      </c>
      <c r="W26" s="44">
        <f>SUM(B26:V26)+100+50+50</f>
        <v>416</v>
      </c>
      <c r="X26" s="2"/>
      <c r="Y26" s="45" t="s">
        <v>42</v>
      </c>
      <c r="Z26" s="1">
        <v>5.0</v>
      </c>
      <c r="AA26" s="1"/>
      <c r="AB26" s="1"/>
      <c r="AC26" s="1" t="s">
        <v>43</v>
      </c>
    </row>
    <row r="27" ht="12.75" customHeight="1">
      <c r="A27" s="14" t="s">
        <v>44</v>
      </c>
      <c r="B27" s="7"/>
      <c r="C27" s="7"/>
      <c r="D27" s="7"/>
      <c r="E27" s="7">
        <f>8</f>
        <v>8</v>
      </c>
      <c r="F27" s="7"/>
      <c r="G27" s="7">
        <f>2</f>
        <v>2</v>
      </c>
      <c r="H27" s="7"/>
      <c r="I27" s="7"/>
      <c r="J27" s="7"/>
      <c r="K27" s="7"/>
      <c r="L27" s="7"/>
      <c r="M27" s="7"/>
      <c r="N27" s="7"/>
      <c r="O27" s="7"/>
      <c r="P27" s="7"/>
      <c r="Q27" s="11"/>
      <c r="R27" s="7"/>
      <c r="S27" s="7"/>
      <c r="T27" s="7"/>
      <c r="U27" s="7"/>
      <c r="V27" s="7"/>
      <c r="W27" s="7">
        <f>SUM(B27:V27)</f>
        <v>10</v>
      </c>
      <c r="X27" s="2"/>
      <c r="Y27" s="46" t="s">
        <v>45</v>
      </c>
      <c r="Z27" s="14">
        <v>5.0</v>
      </c>
      <c r="AA27" s="5"/>
      <c r="AB27" s="5"/>
      <c r="AC27" s="1"/>
    </row>
    <row r="28" ht="12.75" customHeight="1">
      <c r="A28" s="14" t="s">
        <v>46</v>
      </c>
      <c r="B28" s="7">
        <f>4</f>
        <v>4</v>
      </c>
      <c r="C28" s="11">
        <v>1.0</v>
      </c>
      <c r="D28" s="7">
        <f>8</f>
        <v>8</v>
      </c>
      <c r="E28" s="7"/>
      <c r="F28" s="7"/>
      <c r="G28" s="7"/>
      <c r="H28" s="7"/>
      <c r="I28" s="7"/>
      <c r="J28" s="7"/>
      <c r="K28" s="7">
        <f>4</f>
        <v>4</v>
      </c>
      <c r="L28" s="7">
        <f>5</f>
        <v>5</v>
      </c>
      <c r="M28" s="7"/>
      <c r="N28" s="7"/>
      <c r="O28" s="7">
        <f>9+1</f>
        <v>10</v>
      </c>
      <c r="P28" s="11">
        <v>1.0</v>
      </c>
      <c r="Q28" s="7">
        <f>2+1</f>
        <v>3</v>
      </c>
      <c r="R28" s="11">
        <v>1.0</v>
      </c>
      <c r="S28" s="11">
        <v>1.0</v>
      </c>
      <c r="T28" s="7">
        <f>6+1</f>
        <v>7</v>
      </c>
      <c r="U28" s="11">
        <v>1.0</v>
      </c>
      <c r="V28" s="11">
        <v>1.0</v>
      </c>
      <c r="W28" s="7">
        <f>SUM(B28:V28)+10</f>
        <v>57</v>
      </c>
      <c r="X28" s="2"/>
      <c r="Y28" s="47" t="s">
        <v>47</v>
      </c>
      <c r="Z28" s="21" t="s">
        <v>30</v>
      </c>
      <c r="AA28" s="21" t="s">
        <v>31</v>
      </c>
      <c r="AB28" s="21" t="s">
        <v>32</v>
      </c>
      <c r="AC28" s="5"/>
    </row>
    <row r="29" ht="12.75" customHeight="1">
      <c r="A29" s="16" t="s">
        <v>48</v>
      </c>
      <c r="B29" s="7"/>
      <c r="C29" s="7"/>
      <c r="D29" s="7"/>
      <c r="E29" s="7"/>
      <c r="F29" s="7"/>
      <c r="G29" s="7"/>
      <c r="H29" s="7"/>
      <c r="I29" s="7"/>
      <c r="J29" s="7"/>
      <c r="K29" s="12">
        <v>5.0</v>
      </c>
      <c r="L29" s="7"/>
      <c r="M29" s="7"/>
      <c r="N29" s="7"/>
      <c r="O29" s="12">
        <v>5.0</v>
      </c>
      <c r="P29" s="7"/>
      <c r="Q29" s="7"/>
      <c r="R29" s="17">
        <v>-10.0</v>
      </c>
      <c r="S29" s="18"/>
      <c r="T29" s="18"/>
      <c r="U29" s="18"/>
      <c r="V29" s="18"/>
      <c r="W29" s="18">
        <f t="shared" ref="W29:W32" si="8">SUM(B29:V29)</f>
        <v>0</v>
      </c>
      <c r="X29" s="2"/>
      <c r="Y29" s="36" t="s">
        <v>33</v>
      </c>
      <c r="Z29" s="1">
        <v>100.0</v>
      </c>
      <c r="AA29" s="1">
        <v>50.0</v>
      </c>
      <c r="AB29" s="1">
        <v>30.0</v>
      </c>
      <c r="AC29" s="5"/>
    </row>
    <row r="30" ht="12.75" customHeight="1">
      <c r="A30" s="14" t="s">
        <v>49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>
        <f>14</f>
        <v>14</v>
      </c>
      <c r="R30" s="7"/>
      <c r="S30" s="7"/>
      <c r="T30" s="7"/>
      <c r="U30" s="7"/>
      <c r="V30" s="7"/>
      <c r="W30" s="7">
        <f t="shared" si="8"/>
        <v>14</v>
      </c>
      <c r="X30" s="2"/>
      <c r="Y30" s="38" t="s">
        <v>36</v>
      </c>
      <c r="Z30" s="1">
        <v>50.0</v>
      </c>
      <c r="AA30" s="1">
        <v>30.0</v>
      </c>
      <c r="AB30" s="1">
        <v>10.0</v>
      </c>
      <c r="AC30" s="5"/>
    </row>
    <row r="31" ht="12.75" customHeight="1">
      <c r="A31" s="14" t="s">
        <v>50</v>
      </c>
      <c r="B31" s="7"/>
      <c r="C31" s="7">
        <f>6</f>
        <v>6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>
        <f>5</f>
        <v>5</v>
      </c>
      <c r="R31" s="7"/>
      <c r="S31" s="7"/>
      <c r="T31" s="7"/>
      <c r="U31" s="7"/>
      <c r="V31" s="7"/>
      <c r="W31" s="7">
        <f t="shared" si="8"/>
        <v>11</v>
      </c>
      <c r="X31" s="2"/>
      <c r="Y31" s="22" t="s">
        <v>39</v>
      </c>
      <c r="Z31" s="1">
        <v>50.0</v>
      </c>
      <c r="AA31" s="1">
        <v>30.0</v>
      </c>
      <c r="AB31" s="1">
        <v>10.0</v>
      </c>
      <c r="AC31" s="5"/>
    </row>
    <row r="32" ht="12.75" customHeight="1">
      <c r="A32" s="16" t="s">
        <v>51</v>
      </c>
      <c r="B32" s="7"/>
      <c r="C32" s="7"/>
      <c r="D32" s="7"/>
      <c r="E32" s="7"/>
      <c r="F32" s="7"/>
      <c r="G32" s="7"/>
      <c r="H32" s="7"/>
      <c r="I32" s="7"/>
      <c r="J32" s="17">
        <v>-10.0</v>
      </c>
      <c r="K32" s="18"/>
      <c r="L32" s="18"/>
      <c r="M32" s="17"/>
      <c r="N32" s="17"/>
      <c r="O32" s="18"/>
      <c r="P32" s="17"/>
      <c r="Q32" s="17"/>
      <c r="R32" s="17"/>
      <c r="S32" s="17"/>
      <c r="T32" s="18"/>
      <c r="U32" s="17"/>
      <c r="V32" s="17"/>
      <c r="W32" s="18">
        <f t="shared" si="8"/>
        <v>-10</v>
      </c>
      <c r="X32" s="2"/>
      <c r="Y32" s="45" t="s">
        <v>42</v>
      </c>
      <c r="Z32" s="1">
        <v>50.0</v>
      </c>
      <c r="AA32" s="1"/>
      <c r="AB32" s="1"/>
      <c r="AC32" s="5"/>
    </row>
    <row r="33" ht="12.75" customHeight="1">
      <c r="A33" s="19" t="s">
        <v>12</v>
      </c>
      <c r="B33" s="7">
        <f t="shared" ref="B33:W33" si="9">SUM(B25:B32)</f>
        <v>4</v>
      </c>
      <c r="C33" s="7">
        <f t="shared" si="9"/>
        <v>15</v>
      </c>
      <c r="D33" s="7">
        <f t="shared" si="9"/>
        <v>8</v>
      </c>
      <c r="E33" s="7">
        <f t="shared" si="9"/>
        <v>38</v>
      </c>
      <c r="F33" s="7">
        <f t="shared" si="9"/>
        <v>5</v>
      </c>
      <c r="G33" s="7">
        <f t="shared" si="9"/>
        <v>13</v>
      </c>
      <c r="H33" s="7">
        <f t="shared" si="9"/>
        <v>0</v>
      </c>
      <c r="I33" s="7">
        <f t="shared" si="9"/>
        <v>7</v>
      </c>
      <c r="J33" s="7">
        <f t="shared" si="9"/>
        <v>15</v>
      </c>
      <c r="K33" s="7">
        <f t="shared" si="9"/>
        <v>9</v>
      </c>
      <c r="L33" s="7">
        <f t="shared" si="9"/>
        <v>5</v>
      </c>
      <c r="M33" s="7">
        <f t="shared" si="9"/>
        <v>0</v>
      </c>
      <c r="N33" s="7">
        <f t="shared" si="9"/>
        <v>8</v>
      </c>
      <c r="O33" s="7">
        <f t="shared" si="9"/>
        <v>24</v>
      </c>
      <c r="P33" s="7">
        <f t="shared" si="9"/>
        <v>35</v>
      </c>
      <c r="Q33" s="7">
        <f t="shared" si="9"/>
        <v>27</v>
      </c>
      <c r="R33" s="7">
        <f t="shared" si="9"/>
        <v>18</v>
      </c>
      <c r="S33" s="7">
        <f t="shared" si="9"/>
        <v>24</v>
      </c>
      <c r="T33" s="7">
        <f t="shared" si="9"/>
        <v>12</v>
      </c>
      <c r="U33" s="7">
        <f t="shared" si="9"/>
        <v>54</v>
      </c>
      <c r="V33" s="7">
        <f t="shared" si="9"/>
        <v>9</v>
      </c>
      <c r="W33" s="7">
        <f t="shared" si="9"/>
        <v>540</v>
      </c>
      <c r="X33" s="2"/>
      <c r="Y33" s="47"/>
      <c r="Z33" s="21"/>
      <c r="AA33" s="21"/>
      <c r="AB33" s="21"/>
      <c r="AC33" s="5"/>
    </row>
    <row r="34" ht="12.75" customHeight="1">
      <c r="A34" s="19" t="s">
        <v>13</v>
      </c>
      <c r="B34" s="7">
        <f>B33</f>
        <v>4</v>
      </c>
      <c r="C34" s="7">
        <f t="shared" ref="C34:V34" si="10">B34+C33</f>
        <v>19</v>
      </c>
      <c r="D34" s="7">
        <f t="shared" si="10"/>
        <v>27</v>
      </c>
      <c r="E34" s="7">
        <f t="shared" si="10"/>
        <v>65</v>
      </c>
      <c r="F34" s="7">
        <f t="shared" si="10"/>
        <v>70</v>
      </c>
      <c r="G34" s="7">
        <f t="shared" si="10"/>
        <v>83</v>
      </c>
      <c r="H34" s="7">
        <f t="shared" si="10"/>
        <v>83</v>
      </c>
      <c r="I34" s="7">
        <f t="shared" si="10"/>
        <v>90</v>
      </c>
      <c r="J34" s="7">
        <f t="shared" si="10"/>
        <v>105</v>
      </c>
      <c r="K34" s="7">
        <f t="shared" si="10"/>
        <v>114</v>
      </c>
      <c r="L34" s="7">
        <f t="shared" si="10"/>
        <v>119</v>
      </c>
      <c r="M34" s="7">
        <f t="shared" si="10"/>
        <v>119</v>
      </c>
      <c r="N34" s="7">
        <f t="shared" si="10"/>
        <v>127</v>
      </c>
      <c r="O34" s="7">
        <f t="shared" si="10"/>
        <v>151</v>
      </c>
      <c r="P34" s="7">
        <f t="shared" si="10"/>
        <v>186</v>
      </c>
      <c r="Q34" s="7">
        <f t="shared" si="10"/>
        <v>213</v>
      </c>
      <c r="R34" s="7">
        <f t="shared" si="10"/>
        <v>231</v>
      </c>
      <c r="S34" s="7">
        <f t="shared" si="10"/>
        <v>255</v>
      </c>
      <c r="T34" s="7">
        <f t="shared" si="10"/>
        <v>267</v>
      </c>
      <c r="U34" s="7">
        <f t="shared" si="10"/>
        <v>321</v>
      </c>
      <c r="V34" s="7">
        <f t="shared" si="10"/>
        <v>330</v>
      </c>
      <c r="W34" s="7">
        <f>SUM(W25:W32)</f>
        <v>540</v>
      </c>
      <c r="X34" s="2"/>
      <c r="Y34" s="36"/>
      <c r="Z34" s="1"/>
      <c r="AA34" s="1"/>
      <c r="AB34" s="1"/>
      <c r="AC34" s="5"/>
    </row>
    <row r="35" ht="12.75" customHeight="1">
      <c r="A35" s="6" t="s">
        <v>52</v>
      </c>
      <c r="B35" s="7">
        <v>1.0</v>
      </c>
      <c r="C35" s="8">
        <v>2.0</v>
      </c>
      <c r="D35" s="7">
        <v>3.0</v>
      </c>
      <c r="E35" s="8">
        <v>4.0</v>
      </c>
      <c r="F35" s="7">
        <v>5.0</v>
      </c>
      <c r="G35" s="8">
        <v>6.0</v>
      </c>
      <c r="H35" s="7">
        <v>7.0</v>
      </c>
      <c r="I35" s="7">
        <v>8.0</v>
      </c>
      <c r="J35" s="7">
        <v>9.0</v>
      </c>
      <c r="K35" s="7">
        <v>10.0</v>
      </c>
      <c r="L35" s="7">
        <v>11.0</v>
      </c>
      <c r="M35" s="8">
        <v>12.0</v>
      </c>
      <c r="N35" s="7">
        <v>13.0</v>
      </c>
      <c r="O35" s="7">
        <v>14.0</v>
      </c>
      <c r="P35" s="7">
        <v>15.0</v>
      </c>
      <c r="Q35" s="7">
        <v>16.0</v>
      </c>
      <c r="R35" s="7">
        <v>17.0</v>
      </c>
      <c r="S35" s="7">
        <v>18.0</v>
      </c>
      <c r="T35" s="7">
        <v>19.0</v>
      </c>
      <c r="U35" s="7">
        <v>20.0</v>
      </c>
      <c r="V35" s="8">
        <v>21.0</v>
      </c>
      <c r="W35" s="7" t="s">
        <v>3</v>
      </c>
      <c r="X35" s="2"/>
      <c r="Y35" s="38"/>
      <c r="Z35" s="1"/>
      <c r="AA35" s="1"/>
      <c r="AB35" s="1"/>
      <c r="AC35" s="5"/>
    </row>
    <row r="36" ht="12.75" customHeight="1">
      <c r="A36" s="14" t="s">
        <v>53</v>
      </c>
      <c r="B36" s="7"/>
      <c r="C36" s="42">
        <f>25+8</f>
        <v>33</v>
      </c>
      <c r="D36" s="43">
        <v>8.0</v>
      </c>
      <c r="E36" s="44">
        <f>12+8</f>
        <v>20</v>
      </c>
      <c r="F36" s="7"/>
      <c r="G36" s="11">
        <f>12</f>
        <v>12</v>
      </c>
      <c r="H36" s="7">
        <f>4</f>
        <v>4</v>
      </c>
      <c r="I36" s="7"/>
      <c r="J36" s="11"/>
      <c r="K36" s="7"/>
      <c r="L36" s="7"/>
      <c r="M36" s="11">
        <f>5</f>
        <v>5</v>
      </c>
      <c r="N36" s="11"/>
      <c r="O36" s="11"/>
      <c r="P36" s="11"/>
      <c r="Q36" s="7">
        <f>6</f>
        <v>6</v>
      </c>
      <c r="R36" s="12">
        <v>5.0</v>
      </c>
      <c r="S36" s="11"/>
      <c r="T36" s="11"/>
      <c r="U36" s="11"/>
      <c r="V36" s="7"/>
      <c r="W36" s="7">
        <f>SUM(B36:V36)</f>
        <v>93</v>
      </c>
      <c r="X36" s="2"/>
      <c r="Y36" s="22"/>
      <c r="Z36" s="1"/>
      <c r="AA36" s="1"/>
      <c r="AB36" s="1"/>
      <c r="AC36" s="5"/>
    </row>
    <row r="37" ht="12.75" customHeight="1">
      <c r="A37" s="14" t="s">
        <v>54</v>
      </c>
      <c r="B37" s="7">
        <f>12+1</f>
        <v>13</v>
      </c>
      <c r="C37" s="11">
        <v>3.0</v>
      </c>
      <c r="D37" s="24">
        <f>12+5</f>
        <v>17</v>
      </c>
      <c r="E37" s="25">
        <v>5.0</v>
      </c>
      <c r="F37" s="7">
        <f>14+3</f>
        <v>17</v>
      </c>
      <c r="G37" s="11">
        <v>3.0</v>
      </c>
      <c r="H37" s="24">
        <f>3+5</f>
        <v>8</v>
      </c>
      <c r="I37" s="25">
        <v>5.0</v>
      </c>
      <c r="J37" s="25">
        <v>5.0</v>
      </c>
      <c r="K37" s="7">
        <f>16+3</f>
        <v>19</v>
      </c>
      <c r="L37" s="11">
        <v>3.0</v>
      </c>
      <c r="M37" s="7">
        <f>3+3</f>
        <v>6</v>
      </c>
      <c r="N37" s="11">
        <v>3.0</v>
      </c>
      <c r="O37" s="7">
        <f>14+3</f>
        <v>17</v>
      </c>
      <c r="P37" s="11">
        <v>3.0</v>
      </c>
      <c r="Q37" s="11">
        <v>3.0</v>
      </c>
      <c r="R37" s="11">
        <v>3.0</v>
      </c>
      <c r="S37" s="11">
        <v>3.0</v>
      </c>
      <c r="T37" s="7">
        <f>7+3</f>
        <v>10</v>
      </c>
      <c r="U37" s="11">
        <v>3.0</v>
      </c>
      <c r="V37" s="7">
        <f>16+3</f>
        <v>19</v>
      </c>
      <c r="W37" s="7">
        <f>SUM(B37:V37)+30</f>
        <v>198</v>
      </c>
      <c r="X37" s="2"/>
      <c r="Y37" s="45"/>
      <c r="Z37" s="1"/>
      <c r="AA37" s="1"/>
      <c r="AB37" s="1"/>
      <c r="AC37" s="5"/>
    </row>
    <row r="38" ht="12.75" customHeight="1">
      <c r="A38" s="14" t="s">
        <v>55</v>
      </c>
      <c r="B38" s="7">
        <f>10</f>
        <v>10</v>
      </c>
      <c r="C38" s="7"/>
      <c r="D38" s="7"/>
      <c r="E38" s="7"/>
      <c r="F38" s="7"/>
      <c r="G38" s="7"/>
      <c r="H38" s="7"/>
      <c r="I38" s="7"/>
      <c r="J38" s="7"/>
      <c r="K38" s="7">
        <f>14</f>
        <v>14</v>
      </c>
      <c r="L38" s="7"/>
      <c r="M38" s="7"/>
      <c r="N38" s="7"/>
      <c r="O38" s="7"/>
      <c r="P38" s="7"/>
      <c r="Q38" s="7"/>
      <c r="R38" s="7"/>
      <c r="S38" s="7"/>
      <c r="T38" s="7"/>
      <c r="U38" s="7"/>
      <c r="V38" s="7">
        <f>12</f>
        <v>12</v>
      </c>
      <c r="W38" s="7">
        <f t="shared" ref="W38:W43" si="11">SUM(B38:V38)</f>
        <v>36</v>
      </c>
      <c r="X38" s="2"/>
      <c r="Y38" s="48"/>
      <c r="Z38" s="1"/>
      <c r="AA38" s="5"/>
      <c r="AB38" s="5"/>
      <c r="AC38" s="5"/>
    </row>
    <row r="39" ht="12.75" customHeight="1">
      <c r="A39" s="14" t="s">
        <v>56</v>
      </c>
      <c r="B39" s="7"/>
      <c r="C39" s="11"/>
      <c r="D39" s="7"/>
      <c r="E39" s="11">
        <f>14</f>
        <v>14</v>
      </c>
      <c r="F39" s="7"/>
      <c r="G39" s="7">
        <f>3</f>
        <v>3</v>
      </c>
      <c r="H39" s="7"/>
      <c r="I39" s="7"/>
      <c r="J39" s="7">
        <f>5</f>
        <v>5</v>
      </c>
      <c r="K39" s="7"/>
      <c r="L39" s="7"/>
      <c r="M39" s="7"/>
      <c r="N39" s="7"/>
      <c r="O39" s="7"/>
      <c r="P39" s="7"/>
      <c r="Q39" s="7"/>
      <c r="R39" s="7"/>
      <c r="S39" s="11"/>
      <c r="T39" s="7"/>
      <c r="U39" s="7"/>
      <c r="V39" s="7"/>
      <c r="W39" s="7">
        <f t="shared" si="11"/>
        <v>22</v>
      </c>
      <c r="X39" s="2"/>
      <c r="Y39" s="5"/>
      <c r="Z39" s="5"/>
      <c r="AA39" s="5"/>
      <c r="AB39" s="5"/>
      <c r="AC39" s="5"/>
    </row>
    <row r="40" ht="12.75" customHeight="1">
      <c r="A40" s="16" t="s">
        <v>57</v>
      </c>
      <c r="B40" s="7"/>
      <c r="C40" s="7">
        <f>10</f>
        <v>10</v>
      </c>
      <c r="D40" s="7"/>
      <c r="E40" s="7">
        <f>3</f>
        <v>3</v>
      </c>
      <c r="F40" s="7"/>
      <c r="G40" s="7">
        <f>10</f>
        <v>10</v>
      </c>
      <c r="H40" s="7"/>
      <c r="I40" s="7"/>
      <c r="J40" s="7">
        <f>10</f>
        <v>10</v>
      </c>
      <c r="K40" s="7"/>
      <c r="L40" s="7"/>
      <c r="M40" s="7"/>
      <c r="N40" s="17">
        <v>-10.0</v>
      </c>
      <c r="O40" s="18"/>
      <c r="P40" s="18"/>
      <c r="Q40" s="18"/>
      <c r="R40" s="17"/>
      <c r="S40" s="18"/>
      <c r="T40" s="18"/>
      <c r="U40" s="18"/>
      <c r="V40" s="18"/>
      <c r="W40" s="18">
        <f t="shared" si="11"/>
        <v>23</v>
      </c>
      <c r="X40" s="2"/>
      <c r="Y40" s="47"/>
      <c r="Z40" s="3"/>
      <c r="AA40" s="5"/>
      <c r="AB40" s="5"/>
      <c r="AC40" s="5"/>
    </row>
    <row r="41" ht="12.75" customHeight="1">
      <c r="A41" s="14" t="s">
        <v>58</v>
      </c>
      <c r="B41" s="7"/>
      <c r="C41" s="7">
        <f>2</f>
        <v>2</v>
      </c>
      <c r="D41" s="7"/>
      <c r="E41" s="7"/>
      <c r="F41" s="7"/>
      <c r="G41" s="7"/>
      <c r="H41" s="7">
        <f>6</f>
        <v>6</v>
      </c>
      <c r="I41" s="7"/>
      <c r="J41" s="7">
        <f>3</f>
        <v>3</v>
      </c>
      <c r="K41" s="7"/>
      <c r="L41" s="7"/>
      <c r="M41" s="7"/>
      <c r="N41" s="7"/>
      <c r="O41" s="7"/>
      <c r="P41" s="7">
        <f>6</f>
        <v>6</v>
      </c>
      <c r="Q41" s="7"/>
      <c r="R41" s="7">
        <f>4</f>
        <v>4</v>
      </c>
      <c r="S41" s="7"/>
      <c r="T41" s="7"/>
      <c r="U41" s="7"/>
      <c r="V41" s="7"/>
      <c r="W41" s="7">
        <f t="shared" si="11"/>
        <v>21</v>
      </c>
      <c r="X41" s="2"/>
      <c r="Y41" s="47"/>
      <c r="Z41" s="3"/>
      <c r="AA41" s="5"/>
      <c r="AB41" s="5"/>
      <c r="AC41" s="5"/>
    </row>
    <row r="42" ht="12.75" customHeight="1">
      <c r="A42" s="14" t="s">
        <v>59</v>
      </c>
      <c r="B42" s="7"/>
      <c r="C42" s="7"/>
      <c r="D42" s="7"/>
      <c r="E42" s="7">
        <f>1</f>
        <v>1</v>
      </c>
      <c r="F42" s="7"/>
      <c r="G42" s="7"/>
      <c r="H42" s="7"/>
      <c r="I42" s="7"/>
      <c r="J42" s="7">
        <f>6</f>
        <v>6</v>
      </c>
      <c r="K42" s="7"/>
      <c r="L42" s="7"/>
      <c r="M42" s="7"/>
      <c r="N42" s="7"/>
      <c r="O42" s="7"/>
      <c r="P42" s="7">
        <f>7+3</f>
        <v>10</v>
      </c>
      <c r="Q42" s="11">
        <v>3.0</v>
      </c>
      <c r="R42" s="7">
        <f>7</f>
        <v>7</v>
      </c>
      <c r="S42" s="7"/>
      <c r="T42" s="7"/>
      <c r="U42" s="7">
        <f>6</f>
        <v>6</v>
      </c>
      <c r="V42" s="7"/>
      <c r="W42" s="7">
        <f t="shared" si="11"/>
        <v>33</v>
      </c>
      <c r="X42" s="2"/>
      <c r="Y42" s="47"/>
      <c r="Z42" s="3"/>
      <c r="AA42" s="5"/>
      <c r="AB42" s="5"/>
      <c r="AC42" s="5"/>
    </row>
    <row r="43" ht="12.75" customHeight="1">
      <c r="A43" s="14" t="s">
        <v>60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11"/>
      <c r="N43" s="11"/>
      <c r="O43" s="7"/>
      <c r="P43" s="11">
        <f>5</f>
        <v>5</v>
      </c>
      <c r="Q43" s="11"/>
      <c r="R43" s="11"/>
      <c r="S43" s="11">
        <f>2</f>
        <v>2</v>
      </c>
      <c r="T43" s="7"/>
      <c r="U43" s="11">
        <f>4</f>
        <v>4</v>
      </c>
      <c r="V43" s="11"/>
      <c r="W43" s="7">
        <f t="shared" si="11"/>
        <v>11</v>
      </c>
      <c r="X43" s="2"/>
      <c r="Y43" s="47"/>
      <c r="Z43" s="3"/>
      <c r="AA43" s="5"/>
      <c r="AB43" s="5"/>
      <c r="AC43" s="5"/>
    </row>
    <row r="44" ht="12.75" customHeight="1">
      <c r="A44" s="19" t="s">
        <v>12</v>
      </c>
      <c r="B44" s="7">
        <f t="shared" ref="B44:W44" si="12">SUM(B36:B43)</f>
        <v>23</v>
      </c>
      <c r="C44" s="7">
        <f t="shared" si="12"/>
        <v>48</v>
      </c>
      <c r="D44" s="7">
        <f t="shared" si="12"/>
        <v>25</v>
      </c>
      <c r="E44" s="7">
        <f t="shared" si="12"/>
        <v>43</v>
      </c>
      <c r="F44" s="7">
        <f t="shared" si="12"/>
        <v>17</v>
      </c>
      <c r="G44" s="7">
        <f t="shared" si="12"/>
        <v>28</v>
      </c>
      <c r="H44" s="7">
        <f t="shared" si="12"/>
        <v>18</v>
      </c>
      <c r="I44" s="7">
        <f t="shared" si="12"/>
        <v>5</v>
      </c>
      <c r="J44" s="7">
        <f t="shared" si="12"/>
        <v>29</v>
      </c>
      <c r="K44" s="7">
        <f t="shared" si="12"/>
        <v>33</v>
      </c>
      <c r="L44" s="7">
        <f t="shared" si="12"/>
        <v>3</v>
      </c>
      <c r="M44" s="7">
        <f t="shared" si="12"/>
        <v>11</v>
      </c>
      <c r="N44" s="7">
        <f t="shared" si="12"/>
        <v>-7</v>
      </c>
      <c r="O44" s="7">
        <f t="shared" si="12"/>
        <v>17</v>
      </c>
      <c r="P44" s="7">
        <f t="shared" si="12"/>
        <v>24</v>
      </c>
      <c r="Q44" s="7">
        <f t="shared" si="12"/>
        <v>12</v>
      </c>
      <c r="R44" s="7">
        <f t="shared" si="12"/>
        <v>19</v>
      </c>
      <c r="S44" s="7">
        <f t="shared" si="12"/>
        <v>5</v>
      </c>
      <c r="T44" s="7">
        <f t="shared" si="12"/>
        <v>10</v>
      </c>
      <c r="U44" s="7">
        <f t="shared" si="12"/>
        <v>13</v>
      </c>
      <c r="V44" s="7">
        <f t="shared" si="12"/>
        <v>31</v>
      </c>
      <c r="W44" s="7">
        <f t="shared" si="12"/>
        <v>437</v>
      </c>
      <c r="X44" s="2"/>
      <c r="Y44" s="47"/>
      <c r="Z44" s="3"/>
      <c r="AA44" s="5"/>
      <c r="AB44" s="5"/>
      <c r="AC44" s="5"/>
    </row>
    <row r="45" ht="12.75" customHeight="1">
      <c r="A45" s="19" t="s">
        <v>13</v>
      </c>
      <c r="B45" s="7">
        <f>B44</f>
        <v>23</v>
      </c>
      <c r="C45" s="7">
        <f t="shared" ref="C45:V45" si="13">B45+C44</f>
        <v>71</v>
      </c>
      <c r="D45" s="7">
        <f t="shared" si="13"/>
        <v>96</v>
      </c>
      <c r="E45" s="7">
        <f t="shared" si="13"/>
        <v>139</v>
      </c>
      <c r="F45" s="7">
        <f t="shared" si="13"/>
        <v>156</v>
      </c>
      <c r="G45" s="7">
        <f t="shared" si="13"/>
        <v>184</v>
      </c>
      <c r="H45" s="7">
        <f t="shared" si="13"/>
        <v>202</v>
      </c>
      <c r="I45" s="7">
        <f t="shared" si="13"/>
        <v>207</v>
      </c>
      <c r="J45" s="7">
        <f t="shared" si="13"/>
        <v>236</v>
      </c>
      <c r="K45" s="7">
        <f t="shared" si="13"/>
        <v>269</v>
      </c>
      <c r="L45" s="7">
        <f t="shared" si="13"/>
        <v>272</v>
      </c>
      <c r="M45" s="7">
        <f t="shared" si="13"/>
        <v>283</v>
      </c>
      <c r="N45" s="7">
        <f t="shared" si="13"/>
        <v>276</v>
      </c>
      <c r="O45" s="7">
        <f t="shared" si="13"/>
        <v>293</v>
      </c>
      <c r="P45" s="7">
        <f t="shared" si="13"/>
        <v>317</v>
      </c>
      <c r="Q45" s="7">
        <f t="shared" si="13"/>
        <v>329</v>
      </c>
      <c r="R45" s="7">
        <f t="shared" si="13"/>
        <v>348</v>
      </c>
      <c r="S45" s="7">
        <f t="shared" si="13"/>
        <v>353</v>
      </c>
      <c r="T45" s="7">
        <f t="shared" si="13"/>
        <v>363</v>
      </c>
      <c r="U45" s="7">
        <f t="shared" si="13"/>
        <v>376</v>
      </c>
      <c r="V45" s="7">
        <f t="shared" si="13"/>
        <v>407</v>
      </c>
      <c r="W45" s="7">
        <f>SUM(W36:W43)</f>
        <v>437</v>
      </c>
      <c r="X45" s="2"/>
      <c r="Y45" s="47"/>
      <c r="Z45" s="3"/>
      <c r="AA45" s="5"/>
      <c r="AB45" s="5"/>
      <c r="AC45" s="5"/>
    </row>
    <row r="46" ht="12.75" customHeight="1">
      <c r="A46" s="6" t="s">
        <v>61</v>
      </c>
      <c r="B46" s="7">
        <v>1.0</v>
      </c>
      <c r="C46" s="7">
        <v>2.0</v>
      </c>
      <c r="D46" s="7">
        <v>3.0</v>
      </c>
      <c r="E46" s="7">
        <v>4.0</v>
      </c>
      <c r="F46" s="7">
        <v>5.0</v>
      </c>
      <c r="G46" s="7">
        <v>6.0</v>
      </c>
      <c r="H46" s="7">
        <v>7.0</v>
      </c>
      <c r="I46" s="7">
        <v>8.0</v>
      </c>
      <c r="J46" s="7">
        <v>9.0</v>
      </c>
      <c r="K46" s="7">
        <v>10.0</v>
      </c>
      <c r="L46" s="7">
        <v>11.0</v>
      </c>
      <c r="M46" s="7">
        <v>12.0</v>
      </c>
      <c r="N46" s="7">
        <v>13.0</v>
      </c>
      <c r="O46" s="7">
        <v>14.0</v>
      </c>
      <c r="P46" s="7">
        <v>15.0</v>
      </c>
      <c r="Q46" s="7">
        <v>16.0</v>
      </c>
      <c r="R46" s="7">
        <v>17.0</v>
      </c>
      <c r="S46" s="7">
        <v>18.0</v>
      </c>
      <c r="T46" s="7">
        <v>19.0</v>
      </c>
      <c r="U46" s="7">
        <v>20.0</v>
      </c>
      <c r="V46" s="7">
        <v>21.0</v>
      </c>
      <c r="W46" s="7" t="s">
        <v>3</v>
      </c>
      <c r="X46" s="2"/>
      <c r="Y46" s="47"/>
      <c r="Z46" s="3"/>
      <c r="AA46" s="5"/>
      <c r="AB46" s="5"/>
      <c r="AC46" s="5"/>
    </row>
    <row r="47" ht="12.75" customHeight="1">
      <c r="A47" s="16" t="s">
        <v>62</v>
      </c>
      <c r="B47" s="7">
        <f>9</f>
        <v>9</v>
      </c>
      <c r="C47" s="7"/>
      <c r="D47" s="7">
        <f>16</f>
        <v>16</v>
      </c>
      <c r="E47" s="7"/>
      <c r="F47" s="7">
        <f>5</f>
        <v>5</v>
      </c>
      <c r="G47" s="7"/>
      <c r="H47" s="7"/>
      <c r="I47" s="17">
        <v>-10.0</v>
      </c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>
        <f>SUM(B47:V47)</f>
        <v>20</v>
      </c>
      <c r="X47" s="2"/>
      <c r="Y47" s="47"/>
      <c r="Z47" s="3"/>
      <c r="AA47" s="5"/>
      <c r="AB47" s="5"/>
      <c r="AC47" s="5"/>
    </row>
    <row r="48" ht="12.75" customHeight="1">
      <c r="A48" s="14" t="s">
        <v>63</v>
      </c>
      <c r="B48" s="7"/>
      <c r="C48" s="7"/>
      <c r="D48" s="7"/>
      <c r="E48" s="15">
        <f>25+3</f>
        <v>28</v>
      </c>
      <c r="F48" s="11">
        <v>5.0</v>
      </c>
      <c r="G48" s="11">
        <v>5.0</v>
      </c>
      <c r="H48" s="11">
        <v>5.0</v>
      </c>
      <c r="I48" s="11">
        <v>5.0</v>
      </c>
      <c r="J48" s="44">
        <f>20+8</f>
        <v>28</v>
      </c>
      <c r="K48" s="43">
        <v>8.0</v>
      </c>
      <c r="L48" s="43">
        <v>8.0</v>
      </c>
      <c r="M48" s="43">
        <v>8.0</v>
      </c>
      <c r="N48" s="44">
        <f>4+8</f>
        <v>12</v>
      </c>
      <c r="O48" s="43">
        <v>8.0</v>
      </c>
      <c r="P48" s="44">
        <f>20+8</f>
        <v>28</v>
      </c>
      <c r="Q48" s="43">
        <v>8.0</v>
      </c>
      <c r="R48" s="44">
        <f>20+8</f>
        <v>28</v>
      </c>
      <c r="S48" s="44">
        <f>14+8</f>
        <v>22</v>
      </c>
      <c r="T48" s="43">
        <v>8.0</v>
      </c>
      <c r="U48" s="7">
        <f>12+5</f>
        <v>17</v>
      </c>
      <c r="V48" s="11">
        <v>5.0</v>
      </c>
      <c r="W48" s="7">
        <f>SUM(B48:V48)+50+10</f>
        <v>296</v>
      </c>
      <c r="X48" s="2"/>
      <c r="Y48" s="47"/>
      <c r="Z48" s="3"/>
      <c r="AA48" s="5"/>
      <c r="AB48" s="5"/>
      <c r="AC48" s="5"/>
    </row>
    <row r="49" ht="12.75" customHeight="1">
      <c r="A49" s="14" t="s">
        <v>64</v>
      </c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>
        <f t="shared" ref="W49:W54" si="14">SUM(B49:V49)</f>
        <v>0</v>
      </c>
      <c r="X49" s="2"/>
      <c r="Y49" s="47"/>
      <c r="Z49" s="3"/>
      <c r="AA49" s="5"/>
      <c r="AB49" s="5"/>
      <c r="AC49" s="5"/>
    </row>
    <row r="50" ht="12.75" customHeight="1">
      <c r="A50" s="19"/>
      <c r="B50" s="11">
        <v>-10.0</v>
      </c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>
        <f t="shared" si="14"/>
        <v>-10</v>
      </c>
      <c r="X50" s="2"/>
      <c r="Y50" s="2"/>
      <c r="Z50" s="3"/>
      <c r="AA50" s="5"/>
      <c r="AB50" s="5"/>
      <c r="AC50" s="5"/>
    </row>
    <row r="51" ht="12.75" customHeight="1">
      <c r="A51" s="19"/>
      <c r="B51" s="11">
        <v>-10.0</v>
      </c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>
        <f t="shared" si="14"/>
        <v>-10</v>
      </c>
      <c r="X51" s="2"/>
      <c r="Y51" s="47"/>
      <c r="Z51" s="3"/>
      <c r="AA51" s="5"/>
      <c r="AB51" s="5"/>
      <c r="AC51" s="5"/>
    </row>
    <row r="52" ht="12.75" customHeight="1">
      <c r="A52" s="19"/>
      <c r="B52" s="11">
        <v>-10.0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>
        <f t="shared" si="14"/>
        <v>-10</v>
      </c>
      <c r="X52" s="2"/>
      <c r="Y52" s="47"/>
      <c r="Z52" s="3"/>
      <c r="AA52" s="5"/>
      <c r="AB52" s="5"/>
      <c r="AC52" s="5"/>
    </row>
    <row r="53" ht="12.75" customHeight="1">
      <c r="A53" s="19"/>
      <c r="B53" s="11">
        <v>-10.0</v>
      </c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>
        <f t="shared" si="14"/>
        <v>-10</v>
      </c>
      <c r="X53" s="2"/>
      <c r="Y53" s="47"/>
      <c r="Z53" s="3"/>
      <c r="AA53" s="5"/>
      <c r="AB53" s="5"/>
      <c r="AC53" s="5"/>
    </row>
    <row r="54" ht="12.75" customHeight="1">
      <c r="A54" s="19"/>
      <c r="B54" s="11">
        <v>-10.0</v>
      </c>
      <c r="C54" s="7"/>
      <c r="D54" s="7"/>
      <c r="E54" s="7"/>
      <c r="F54" s="7"/>
      <c r="G54" s="7"/>
      <c r="H54" s="7"/>
      <c r="I54" s="7"/>
      <c r="J54" s="7"/>
      <c r="K54" s="7"/>
      <c r="L54" s="7"/>
      <c r="M54" s="11"/>
      <c r="N54" s="11"/>
      <c r="O54" s="7"/>
      <c r="P54" s="11"/>
      <c r="Q54" s="11"/>
      <c r="R54" s="11"/>
      <c r="S54" s="11"/>
      <c r="T54" s="7"/>
      <c r="U54" s="11"/>
      <c r="V54" s="11"/>
      <c r="W54" s="7">
        <f t="shared" si="14"/>
        <v>-10</v>
      </c>
      <c r="X54" s="2"/>
      <c r="Y54" s="47"/>
      <c r="Z54" s="3"/>
      <c r="AA54" s="5"/>
      <c r="AB54" s="5"/>
      <c r="AC54" s="5"/>
    </row>
    <row r="55" ht="12.75" customHeight="1">
      <c r="A55" s="19" t="s">
        <v>12</v>
      </c>
      <c r="B55" s="7">
        <f t="shared" ref="B55:W55" si="15">SUM(B47:B54)</f>
        <v>-41</v>
      </c>
      <c r="C55" s="7">
        <f t="shared" si="15"/>
        <v>0</v>
      </c>
      <c r="D55" s="7">
        <f t="shared" si="15"/>
        <v>16</v>
      </c>
      <c r="E55" s="7">
        <f t="shared" si="15"/>
        <v>28</v>
      </c>
      <c r="F55" s="7">
        <f t="shared" si="15"/>
        <v>10</v>
      </c>
      <c r="G55" s="7">
        <f t="shared" si="15"/>
        <v>5</v>
      </c>
      <c r="H55" s="7">
        <f t="shared" si="15"/>
        <v>5</v>
      </c>
      <c r="I55" s="7">
        <f t="shared" si="15"/>
        <v>-5</v>
      </c>
      <c r="J55" s="7">
        <f t="shared" si="15"/>
        <v>28</v>
      </c>
      <c r="K55" s="7">
        <f t="shared" si="15"/>
        <v>8</v>
      </c>
      <c r="L55" s="7">
        <f t="shared" si="15"/>
        <v>8</v>
      </c>
      <c r="M55" s="7">
        <f t="shared" si="15"/>
        <v>8</v>
      </c>
      <c r="N55" s="7">
        <f t="shared" si="15"/>
        <v>12</v>
      </c>
      <c r="O55" s="7">
        <f t="shared" si="15"/>
        <v>8</v>
      </c>
      <c r="P55" s="7">
        <f t="shared" si="15"/>
        <v>28</v>
      </c>
      <c r="Q55" s="7">
        <f t="shared" si="15"/>
        <v>8</v>
      </c>
      <c r="R55" s="7">
        <f t="shared" si="15"/>
        <v>28</v>
      </c>
      <c r="S55" s="7">
        <f t="shared" si="15"/>
        <v>22</v>
      </c>
      <c r="T55" s="7">
        <f t="shared" si="15"/>
        <v>8</v>
      </c>
      <c r="U55" s="7">
        <f t="shared" si="15"/>
        <v>17</v>
      </c>
      <c r="V55" s="7">
        <f t="shared" si="15"/>
        <v>5</v>
      </c>
      <c r="W55" s="7">
        <f t="shared" si="15"/>
        <v>266</v>
      </c>
      <c r="X55" s="2"/>
      <c r="Y55" s="47"/>
      <c r="Z55" s="3"/>
      <c r="AA55" s="5"/>
      <c r="AB55" s="5"/>
      <c r="AC55" s="5"/>
    </row>
    <row r="56" ht="12.75" customHeight="1">
      <c r="A56" s="19" t="s">
        <v>13</v>
      </c>
      <c r="B56" s="7">
        <f>B55</f>
        <v>-41</v>
      </c>
      <c r="C56" s="7">
        <f t="shared" ref="C56:V56" si="16">B56+C55</f>
        <v>-41</v>
      </c>
      <c r="D56" s="7">
        <f t="shared" si="16"/>
        <v>-25</v>
      </c>
      <c r="E56" s="7">
        <f t="shared" si="16"/>
        <v>3</v>
      </c>
      <c r="F56" s="7">
        <f t="shared" si="16"/>
        <v>13</v>
      </c>
      <c r="G56" s="7">
        <f t="shared" si="16"/>
        <v>18</v>
      </c>
      <c r="H56" s="7">
        <f t="shared" si="16"/>
        <v>23</v>
      </c>
      <c r="I56" s="7">
        <f t="shared" si="16"/>
        <v>18</v>
      </c>
      <c r="J56" s="7">
        <f t="shared" si="16"/>
        <v>46</v>
      </c>
      <c r="K56" s="7">
        <f t="shared" si="16"/>
        <v>54</v>
      </c>
      <c r="L56" s="7">
        <f t="shared" si="16"/>
        <v>62</v>
      </c>
      <c r="M56" s="7">
        <f t="shared" si="16"/>
        <v>70</v>
      </c>
      <c r="N56" s="7">
        <f t="shared" si="16"/>
        <v>82</v>
      </c>
      <c r="O56" s="7">
        <f t="shared" si="16"/>
        <v>90</v>
      </c>
      <c r="P56" s="7">
        <f t="shared" si="16"/>
        <v>118</v>
      </c>
      <c r="Q56" s="7">
        <f t="shared" si="16"/>
        <v>126</v>
      </c>
      <c r="R56" s="7">
        <f t="shared" si="16"/>
        <v>154</v>
      </c>
      <c r="S56" s="7">
        <f t="shared" si="16"/>
        <v>176</v>
      </c>
      <c r="T56" s="7">
        <f t="shared" si="16"/>
        <v>184</v>
      </c>
      <c r="U56" s="7">
        <f t="shared" si="16"/>
        <v>201</v>
      </c>
      <c r="V56" s="7">
        <f t="shared" si="16"/>
        <v>206</v>
      </c>
      <c r="W56" s="7">
        <f>SUM(W47:W54)</f>
        <v>266</v>
      </c>
      <c r="X56" s="3"/>
      <c r="Y56" s="47"/>
      <c r="Z56" s="3"/>
      <c r="AA56" s="5"/>
      <c r="AB56" s="5"/>
      <c r="AC56" s="5"/>
    </row>
    <row r="57" ht="12.75" customHeight="1">
      <c r="A57" s="6" t="s">
        <v>65</v>
      </c>
      <c r="B57" s="8">
        <v>1.0</v>
      </c>
      <c r="C57" s="7">
        <v>2.0</v>
      </c>
      <c r="D57" s="7">
        <v>3.0</v>
      </c>
      <c r="E57" s="7">
        <v>4.0</v>
      </c>
      <c r="F57" s="8">
        <v>5.0</v>
      </c>
      <c r="G57" s="7">
        <v>6.0</v>
      </c>
      <c r="H57" s="8">
        <v>7.0</v>
      </c>
      <c r="I57" s="8">
        <v>8.0</v>
      </c>
      <c r="J57" s="8">
        <v>9.0</v>
      </c>
      <c r="K57" s="7">
        <v>10.0</v>
      </c>
      <c r="L57" s="7">
        <v>11.0</v>
      </c>
      <c r="M57" s="7">
        <v>12.0</v>
      </c>
      <c r="N57" s="7">
        <v>13.0</v>
      </c>
      <c r="O57" s="7">
        <v>14.0</v>
      </c>
      <c r="P57" s="7">
        <v>15.0</v>
      </c>
      <c r="Q57" s="7">
        <v>16.0</v>
      </c>
      <c r="R57" s="7">
        <v>17.0</v>
      </c>
      <c r="S57" s="7">
        <v>18.0</v>
      </c>
      <c r="T57" s="7">
        <v>19.0</v>
      </c>
      <c r="U57" s="7">
        <v>20.0</v>
      </c>
      <c r="V57" s="7">
        <v>21.0</v>
      </c>
      <c r="W57" s="7" t="s">
        <v>3</v>
      </c>
      <c r="X57" s="3"/>
      <c r="Y57" s="3"/>
      <c r="Z57" s="3"/>
      <c r="AA57" s="5"/>
      <c r="AB57" s="5"/>
      <c r="AC57" s="5"/>
    </row>
    <row r="58" ht="12.75" customHeight="1">
      <c r="A58" s="16" t="s">
        <v>66</v>
      </c>
      <c r="B58" s="7"/>
      <c r="C58" s="7"/>
      <c r="D58" s="7"/>
      <c r="E58" s="7">
        <f>9</f>
        <v>9</v>
      </c>
      <c r="F58" s="11"/>
      <c r="G58" s="11">
        <f>8</f>
        <v>8</v>
      </c>
      <c r="H58" s="39">
        <f>8+5</f>
        <v>13</v>
      </c>
      <c r="I58" s="39">
        <f>3+5</f>
        <v>8</v>
      </c>
      <c r="J58" s="39">
        <f>14+5</f>
        <v>19</v>
      </c>
      <c r="K58" s="40">
        <v>5.0</v>
      </c>
      <c r="L58" s="40">
        <v>5.0</v>
      </c>
      <c r="M58" s="40">
        <v>5.0</v>
      </c>
      <c r="N58" s="11">
        <v>3.0</v>
      </c>
      <c r="O58" s="11">
        <v>3.0</v>
      </c>
      <c r="P58" s="7"/>
      <c r="Q58" s="7"/>
      <c r="R58" s="17">
        <v>-10.0</v>
      </c>
      <c r="S58" s="17"/>
      <c r="T58" s="17"/>
      <c r="U58" s="17"/>
      <c r="V58" s="17"/>
      <c r="W58" s="18">
        <f t="shared" ref="W58:W65" si="17">SUM(B58:V58)</f>
        <v>68</v>
      </c>
      <c r="X58" s="3"/>
      <c r="Y58" s="3"/>
      <c r="Z58" s="3"/>
      <c r="AA58" s="5"/>
      <c r="AB58" s="5"/>
      <c r="AC58" s="5"/>
    </row>
    <row r="59" ht="12.75" customHeight="1">
      <c r="A59" s="16" t="s">
        <v>67</v>
      </c>
      <c r="B59" s="7"/>
      <c r="C59" s="7"/>
      <c r="D59" s="7"/>
      <c r="E59" s="7"/>
      <c r="F59" s="7"/>
      <c r="G59" s="7"/>
      <c r="H59" s="7"/>
      <c r="I59" s="7">
        <f>6</f>
        <v>6</v>
      </c>
      <c r="J59" s="7">
        <f>8</f>
        <v>8</v>
      </c>
      <c r="K59" s="7"/>
      <c r="L59" s="7"/>
      <c r="M59" s="7"/>
      <c r="N59" s="7"/>
      <c r="O59" s="17">
        <v>-10.0</v>
      </c>
      <c r="P59" s="18"/>
      <c r="Q59" s="18"/>
      <c r="R59" s="18"/>
      <c r="S59" s="18"/>
      <c r="T59" s="17"/>
      <c r="U59" s="17"/>
      <c r="V59" s="17"/>
      <c r="W59" s="18">
        <f t="shared" si="17"/>
        <v>4</v>
      </c>
      <c r="X59" s="3"/>
      <c r="Y59" s="3"/>
      <c r="Z59" s="3"/>
      <c r="AA59" s="5"/>
      <c r="AB59" s="5"/>
      <c r="AC59" s="5"/>
    </row>
    <row r="60" ht="12.75" customHeight="1">
      <c r="A60" s="14" t="s">
        <v>68</v>
      </c>
      <c r="B60" s="7"/>
      <c r="C60" s="7"/>
      <c r="D60" s="7"/>
      <c r="E60" s="7"/>
      <c r="F60" s="15">
        <f>25</f>
        <v>25</v>
      </c>
      <c r="G60" s="7"/>
      <c r="H60" s="15">
        <f>25+1</f>
        <v>26</v>
      </c>
      <c r="I60" s="11">
        <v>1.0</v>
      </c>
      <c r="J60" s="11">
        <v>1.0</v>
      </c>
      <c r="K60" s="7"/>
      <c r="L60" s="7">
        <f>16</f>
        <v>16</v>
      </c>
      <c r="M60" s="7"/>
      <c r="N60" s="7"/>
      <c r="O60" s="7"/>
      <c r="P60" s="7"/>
      <c r="Q60" s="7"/>
      <c r="R60" s="7"/>
      <c r="S60" s="7">
        <f>16</f>
        <v>16</v>
      </c>
      <c r="T60" s="7"/>
      <c r="U60" s="7">
        <f>14</f>
        <v>14</v>
      </c>
      <c r="V60" s="7">
        <f>10</f>
        <v>10</v>
      </c>
      <c r="W60" s="7">
        <f t="shared" si="17"/>
        <v>109</v>
      </c>
      <c r="X60" s="3"/>
      <c r="Y60" s="3"/>
      <c r="Z60" s="3"/>
      <c r="AA60" s="5"/>
      <c r="AB60" s="5"/>
      <c r="AC60" s="5"/>
    </row>
    <row r="61" ht="12.75" customHeight="1">
      <c r="A61" s="14" t="s">
        <v>69</v>
      </c>
      <c r="B61" s="7"/>
      <c r="C61" s="7"/>
      <c r="D61" s="11"/>
      <c r="E61" s="11"/>
      <c r="F61" s="11"/>
      <c r="G61" s="7"/>
      <c r="H61" s="7"/>
      <c r="I61" s="7"/>
      <c r="J61" s="7"/>
      <c r="K61" s="7"/>
      <c r="L61" s="7"/>
      <c r="M61" s="7"/>
      <c r="N61" s="7"/>
      <c r="O61" s="7"/>
      <c r="P61" s="7">
        <f>10</f>
        <v>10</v>
      </c>
      <c r="Q61" s="11"/>
      <c r="R61" s="11">
        <f>14</f>
        <v>14</v>
      </c>
      <c r="S61" s="7">
        <f>5</f>
        <v>5</v>
      </c>
      <c r="T61" s="7"/>
      <c r="U61" s="7"/>
      <c r="V61" s="11"/>
      <c r="W61" s="7">
        <f t="shared" si="17"/>
        <v>29</v>
      </c>
      <c r="X61" s="3"/>
      <c r="Y61" s="3"/>
      <c r="Z61" s="3"/>
      <c r="AA61" s="5"/>
      <c r="AB61" s="5"/>
      <c r="AC61" s="5"/>
    </row>
    <row r="62" ht="12.75" customHeight="1">
      <c r="A62" s="14" t="s">
        <v>70</v>
      </c>
      <c r="B62" s="7"/>
      <c r="C62" s="7">
        <f>16+5</f>
        <v>21</v>
      </c>
      <c r="D62" s="11">
        <v>5.0</v>
      </c>
      <c r="E62" s="7">
        <f>6+5</f>
        <v>11</v>
      </c>
      <c r="F62" s="43">
        <v>8.0</v>
      </c>
      <c r="G62" s="44">
        <f>6+8</f>
        <v>14</v>
      </c>
      <c r="H62" s="44">
        <f>7+8</f>
        <v>15</v>
      </c>
      <c r="I62" s="44">
        <f>4+8</f>
        <v>12</v>
      </c>
      <c r="J62" s="11">
        <f>1</f>
        <v>1</v>
      </c>
      <c r="K62" s="11"/>
      <c r="L62" s="11"/>
      <c r="M62" s="11"/>
      <c r="N62" s="7"/>
      <c r="O62" s="11"/>
      <c r="P62" s="11">
        <f>8</f>
        <v>8</v>
      </c>
      <c r="Q62" s="11"/>
      <c r="R62" s="11">
        <f>8</f>
        <v>8</v>
      </c>
      <c r="S62" s="7"/>
      <c r="T62" s="7"/>
      <c r="U62" s="7"/>
      <c r="V62" s="7"/>
      <c r="W62" s="7">
        <f t="shared" si="17"/>
        <v>103</v>
      </c>
      <c r="X62" s="3"/>
      <c r="Y62" s="3"/>
      <c r="Z62" s="3"/>
      <c r="AA62" s="5"/>
      <c r="AB62" s="5"/>
      <c r="AC62" s="5"/>
    </row>
    <row r="63" ht="12.75" customHeight="1">
      <c r="A63" s="14" t="s">
        <v>71</v>
      </c>
      <c r="B63" s="42">
        <f>25+8</f>
        <v>33</v>
      </c>
      <c r="C63" s="25">
        <v>5.0</v>
      </c>
      <c r="D63" s="7">
        <f>1+3</f>
        <v>4</v>
      </c>
      <c r="E63" s="11">
        <v>1.0</v>
      </c>
      <c r="F63" s="11">
        <f>2+1</f>
        <v>3</v>
      </c>
      <c r="G63" s="11">
        <v>1.0</v>
      </c>
      <c r="H63" s="7"/>
      <c r="I63" s="7"/>
      <c r="J63" s="7"/>
      <c r="K63" s="7">
        <f>1</f>
        <v>1</v>
      </c>
      <c r="L63" s="7">
        <f>4</f>
        <v>4</v>
      </c>
      <c r="M63" s="7"/>
      <c r="N63" s="7"/>
      <c r="O63" s="7"/>
      <c r="P63" s="7"/>
      <c r="Q63" s="7"/>
      <c r="R63" s="7"/>
      <c r="S63" s="7"/>
      <c r="T63" s="7"/>
      <c r="U63" s="7"/>
      <c r="V63" s="7">
        <f>14</f>
        <v>14</v>
      </c>
      <c r="W63" s="7">
        <f t="shared" si="17"/>
        <v>66</v>
      </c>
      <c r="X63" s="3"/>
      <c r="Y63" s="3"/>
      <c r="Z63" s="3"/>
      <c r="AA63" s="5"/>
      <c r="AB63" s="5"/>
      <c r="AC63" s="5"/>
    </row>
    <row r="64" ht="12.75" customHeight="1">
      <c r="A64" s="14" t="s">
        <v>72</v>
      </c>
      <c r="B64" s="7"/>
      <c r="C64" s="7">
        <f>4</f>
        <v>4</v>
      </c>
      <c r="D64" s="7"/>
      <c r="E64" s="7">
        <f>4</f>
        <v>4</v>
      </c>
      <c r="F64" s="7"/>
      <c r="G64" s="7">
        <f>4</f>
        <v>4</v>
      </c>
      <c r="H64" s="7"/>
      <c r="I64" s="7"/>
      <c r="J64" s="11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>
        <f t="shared" si="17"/>
        <v>12</v>
      </c>
      <c r="X64" s="3"/>
      <c r="Y64" s="3"/>
      <c r="Z64" s="3"/>
      <c r="AA64" s="5"/>
      <c r="AB64" s="5"/>
      <c r="AC64" s="5"/>
    </row>
    <row r="65" ht="12.75" customHeight="1">
      <c r="A65" s="14"/>
      <c r="B65" s="11">
        <v>-10.0</v>
      </c>
      <c r="C65" s="11"/>
      <c r="D65" s="7"/>
      <c r="E65" s="7"/>
      <c r="F65" s="7"/>
      <c r="G65" s="7"/>
      <c r="H65" s="7"/>
      <c r="I65" s="11"/>
      <c r="J65" s="11"/>
      <c r="K65" s="7"/>
      <c r="L65" s="7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7">
        <f t="shared" si="17"/>
        <v>-10</v>
      </c>
      <c r="X65" s="3"/>
      <c r="Y65" s="3"/>
      <c r="Z65" s="3"/>
      <c r="AA65" s="5"/>
      <c r="AB65" s="5"/>
      <c r="AC65" s="5"/>
    </row>
    <row r="66" ht="12.75" customHeight="1">
      <c r="A66" s="19" t="s">
        <v>12</v>
      </c>
      <c r="B66" s="7">
        <f t="shared" ref="B66:W66" si="18">SUM(B58:B65)</f>
        <v>23</v>
      </c>
      <c r="C66" s="7">
        <f t="shared" si="18"/>
        <v>30</v>
      </c>
      <c r="D66" s="7">
        <f t="shared" si="18"/>
        <v>9</v>
      </c>
      <c r="E66" s="7">
        <f t="shared" si="18"/>
        <v>25</v>
      </c>
      <c r="F66" s="7">
        <f t="shared" si="18"/>
        <v>36</v>
      </c>
      <c r="G66" s="7">
        <f t="shared" si="18"/>
        <v>27</v>
      </c>
      <c r="H66" s="7">
        <f t="shared" si="18"/>
        <v>54</v>
      </c>
      <c r="I66" s="7">
        <f t="shared" si="18"/>
        <v>27</v>
      </c>
      <c r="J66" s="7">
        <f t="shared" si="18"/>
        <v>29</v>
      </c>
      <c r="K66" s="7">
        <f t="shared" si="18"/>
        <v>6</v>
      </c>
      <c r="L66" s="7">
        <f t="shared" si="18"/>
        <v>25</v>
      </c>
      <c r="M66" s="7">
        <f t="shared" si="18"/>
        <v>5</v>
      </c>
      <c r="N66" s="7">
        <f t="shared" si="18"/>
        <v>3</v>
      </c>
      <c r="O66" s="7">
        <f t="shared" si="18"/>
        <v>-7</v>
      </c>
      <c r="P66" s="7">
        <f t="shared" si="18"/>
        <v>18</v>
      </c>
      <c r="Q66" s="7">
        <f t="shared" si="18"/>
        <v>0</v>
      </c>
      <c r="R66" s="7">
        <f t="shared" si="18"/>
        <v>12</v>
      </c>
      <c r="S66" s="7">
        <f t="shared" si="18"/>
        <v>21</v>
      </c>
      <c r="T66" s="7">
        <f t="shared" si="18"/>
        <v>0</v>
      </c>
      <c r="U66" s="7">
        <f t="shared" si="18"/>
        <v>14</v>
      </c>
      <c r="V66" s="7">
        <f t="shared" si="18"/>
        <v>24</v>
      </c>
      <c r="W66" s="7">
        <f t="shared" si="18"/>
        <v>381</v>
      </c>
      <c r="X66" s="3"/>
      <c r="Y66" s="3"/>
      <c r="Z66" s="3"/>
      <c r="AA66" s="5"/>
      <c r="AB66" s="5"/>
      <c r="AC66" s="5"/>
    </row>
    <row r="67" ht="12.75" customHeight="1">
      <c r="A67" s="19" t="s">
        <v>13</v>
      </c>
      <c r="B67" s="7">
        <f>B66</f>
        <v>23</v>
      </c>
      <c r="C67" s="7">
        <f t="shared" ref="C67:V67" si="19">B67+C66</f>
        <v>53</v>
      </c>
      <c r="D67" s="7">
        <f t="shared" si="19"/>
        <v>62</v>
      </c>
      <c r="E67" s="7">
        <f t="shared" si="19"/>
        <v>87</v>
      </c>
      <c r="F67" s="7">
        <f t="shared" si="19"/>
        <v>123</v>
      </c>
      <c r="G67" s="7">
        <f t="shared" si="19"/>
        <v>150</v>
      </c>
      <c r="H67" s="7">
        <f t="shared" si="19"/>
        <v>204</v>
      </c>
      <c r="I67" s="7">
        <f t="shared" si="19"/>
        <v>231</v>
      </c>
      <c r="J67" s="7">
        <f t="shared" si="19"/>
        <v>260</v>
      </c>
      <c r="K67" s="7">
        <f t="shared" si="19"/>
        <v>266</v>
      </c>
      <c r="L67" s="7">
        <f t="shared" si="19"/>
        <v>291</v>
      </c>
      <c r="M67" s="7">
        <f t="shared" si="19"/>
        <v>296</v>
      </c>
      <c r="N67" s="7">
        <f t="shared" si="19"/>
        <v>299</v>
      </c>
      <c r="O67" s="7">
        <f t="shared" si="19"/>
        <v>292</v>
      </c>
      <c r="P67" s="7">
        <f t="shared" si="19"/>
        <v>310</v>
      </c>
      <c r="Q67" s="7">
        <f t="shared" si="19"/>
        <v>310</v>
      </c>
      <c r="R67" s="7">
        <f t="shared" si="19"/>
        <v>322</v>
      </c>
      <c r="S67" s="7">
        <f t="shared" si="19"/>
        <v>343</v>
      </c>
      <c r="T67" s="7">
        <f t="shared" si="19"/>
        <v>343</v>
      </c>
      <c r="U67" s="7">
        <f t="shared" si="19"/>
        <v>357</v>
      </c>
      <c r="V67" s="7">
        <f t="shared" si="19"/>
        <v>381</v>
      </c>
      <c r="W67" s="7">
        <f>SUM(W58:W65)</f>
        <v>381</v>
      </c>
      <c r="X67" s="3"/>
      <c r="Y67" s="3"/>
      <c r="Z67" s="3"/>
      <c r="AA67" s="5"/>
      <c r="AB67" s="5"/>
      <c r="AC67" s="5"/>
    </row>
    <row r="68" ht="12.75" customHeight="1">
      <c r="A68" s="1"/>
      <c r="B68" s="1"/>
      <c r="C68" s="3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3"/>
      <c r="Y68" s="3"/>
      <c r="Z68" s="3"/>
      <c r="AA68" s="5"/>
      <c r="AB68" s="5"/>
      <c r="AC68" s="5"/>
    </row>
    <row r="69" ht="12.75" customHeight="1">
      <c r="A69" s="1" t="s">
        <v>73</v>
      </c>
      <c r="B69" s="1" t="s">
        <v>74</v>
      </c>
      <c r="C69" s="3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3"/>
      <c r="Y69" s="3"/>
      <c r="Z69" s="3"/>
      <c r="AA69" s="5"/>
      <c r="AB69" s="5"/>
      <c r="AC69" s="5"/>
    </row>
    <row r="70" ht="12.75" customHeight="1">
      <c r="A70" s="1" t="str">
        <f>A$24</f>
        <v>MAFFO</v>
      </c>
      <c r="B70" s="3">
        <f>$W$33</f>
        <v>540</v>
      </c>
      <c r="C70" s="14" t="s">
        <v>75</v>
      </c>
      <c r="D70" s="2"/>
      <c r="E70" s="5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3"/>
      <c r="Y70" s="3"/>
      <c r="Z70" s="3"/>
      <c r="AA70" s="5"/>
      <c r="AB70" s="5"/>
      <c r="AC70" s="5"/>
    </row>
    <row r="71" ht="12.75" customHeight="1">
      <c r="A71" s="1" t="str">
        <f>A$13</f>
        <v>BONAZ</v>
      </c>
      <c r="B71" s="3">
        <f>$W$22</f>
        <v>474</v>
      </c>
      <c r="C71" s="3">
        <f t="shared" ref="C71:C75" si="20">B70-B71</f>
        <v>66</v>
      </c>
      <c r="D71" s="2"/>
      <c r="E71" s="5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3"/>
      <c r="Y71" s="3"/>
      <c r="Z71" s="3"/>
      <c r="AA71" s="5"/>
      <c r="AB71" s="5"/>
      <c r="AC71" s="5"/>
    </row>
    <row r="72" ht="12.75" customHeight="1">
      <c r="A72" s="1" t="str">
        <f>A$35</f>
        <v>KALLE</v>
      </c>
      <c r="B72" s="3">
        <f>$W$44</f>
        <v>437</v>
      </c>
      <c r="C72" s="3">
        <f t="shared" si="20"/>
        <v>37</v>
      </c>
      <c r="D72" s="2"/>
      <c r="E72" s="5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3"/>
      <c r="Y72" s="3"/>
      <c r="Z72" s="3"/>
      <c r="AA72" s="5"/>
      <c r="AB72" s="5"/>
      <c r="AC72" s="5"/>
    </row>
    <row r="73" ht="12.75" customHeight="1">
      <c r="A73" s="1" t="str">
        <f>A$57</f>
        <v>IASCHI</v>
      </c>
      <c r="B73" s="3">
        <f>$W$66</f>
        <v>381</v>
      </c>
      <c r="C73" s="3">
        <f t="shared" si="20"/>
        <v>56</v>
      </c>
      <c r="D73" s="2"/>
      <c r="E73" s="5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3"/>
      <c r="Y73" s="3"/>
      <c r="Z73" s="3"/>
      <c r="AA73" s="5"/>
      <c r="AB73" s="5"/>
      <c r="AC73" s="5"/>
    </row>
    <row r="74" ht="12.75" customHeight="1">
      <c r="A74" s="1" t="str">
        <f>A$2</f>
        <v>LOMBO</v>
      </c>
      <c r="B74" s="3">
        <f>$W$11</f>
        <v>275</v>
      </c>
      <c r="C74" s="3">
        <f t="shared" si="20"/>
        <v>106</v>
      </c>
      <c r="D74" s="7"/>
      <c r="E74" s="5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3"/>
      <c r="Y74" s="3"/>
      <c r="Z74" s="3"/>
      <c r="AA74" s="5"/>
      <c r="AB74" s="5"/>
      <c r="AC74" s="5"/>
    </row>
    <row r="75" ht="12.75" customHeight="1">
      <c r="A75" s="1" t="str">
        <f>A$46</f>
        <v>VENE</v>
      </c>
      <c r="B75" s="3">
        <f>$W$55</f>
        <v>266</v>
      </c>
      <c r="C75" s="3">
        <f t="shared" si="20"/>
        <v>9</v>
      </c>
      <c r="D75" s="7"/>
      <c r="E75" s="5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3"/>
      <c r="Y75" s="3"/>
      <c r="Z75" s="3"/>
      <c r="AA75" s="5"/>
      <c r="AB75" s="5"/>
      <c r="AC75" s="5"/>
    </row>
    <row r="76" ht="12.75" customHeight="1">
      <c r="C76" s="5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3"/>
      <c r="Y76" s="3"/>
      <c r="Z76" s="3"/>
      <c r="AA76" s="5"/>
      <c r="AB76" s="5"/>
      <c r="AC76" s="5"/>
    </row>
    <row r="77" ht="12.75" customHeight="1">
      <c r="A77" s="5"/>
      <c r="B77" s="5"/>
      <c r="C77" s="5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3"/>
      <c r="Y77" s="3"/>
      <c r="Z77" s="3"/>
      <c r="AA77" s="5"/>
      <c r="AB77" s="5"/>
      <c r="AC77" s="5"/>
    </row>
    <row r="78" ht="12.75" customHeight="1">
      <c r="A78" s="5"/>
      <c r="B78" s="5"/>
      <c r="C78" s="5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3"/>
      <c r="Y78" s="3"/>
      <c r="Z78" s="3"/>
      <c r="AA78" s="5"/>
      <c r="AB78" s="5"/>
      <c r="AC78" s="5"/>
    </row>
    <row r="79" ht="12.75" customHeight="1">
      <c r="A79" s="5"/>
      <c r="B79" s="5"/>
      <c r="C79" s="5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3"/>
      <c r="Y79" s="3"/>
      <c r="Z79" s="3"/>
      <c r="AA79" s="5"/>
      <c r="AB79" s="5"/>
      <c r="AC79" s="5"/>
    </row>
    <row r="80" ht="12.75" customHeight="1">
      <c r="A80" s="5"/>
      <c r="B80" s="5"/>
      <c r="C80" s="5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5"/>
      <c r="Y80" s="5"/>
      <c r="Z80" s="5"/>
      <c r="AA80" s="5"/>
      <c r="AB80" s="5"/>
      <c r="AC80" s="5"/>
    </row>
    <row r="81" ht="12.75" customHeight="1">
      <c r="A81" s="5"/>
      <c r="B81" s="5"/>
      <c r="C81" s="5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5"/>
      <c r="Y81" s="5"/>
      <c r="Z81" s="5"/>
      <c r="AA81" s="5"/>
      <c r="AB81" s="5"/>
      <c r="AC81" s="5"/>
    </row>
    <row r="82" ht="12.75" customHeight="1">
      <c r="A82" s="5"/>
      <c r="B82" s="5"/>
      <c r="C82" s="5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5"/>
      <c r="Y82" s="5"/>
      <c r="Z82" s="5"/>
      <c r="AA82" s="5"/>
      <c r="AB82" s="5"/>
      <c r="AC82" s="5"/>
    </row>
    <row r="83" ht="12.75" customHeight="1">
      <c r="A83" s="5"/>
      <c r="B83" s="5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5"/>
      <c r="Y83" s="5"/>
      <c r="Z83" s="5"/>
      <c r="AA83" s="5"/>
      <c r="AB83" s="5"/>
      <c r="AC83" s="5"/>
    </row>
    <row r="84" ht="12.75" customHeight="1">
      <c r="A84" s="5"/>
      <c r="B84" s="5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5"/>
      <c r="Y84" s="5"/>
      <c r="Z84" s="5"/>
      <c r="AA84" s="5"/>
      <c r="AB84" s="5"/>
      <c r="AC84" s="5"/>
    </row>
    <row r="85" ht="12.75" customHeight="1">
      <c r="A85" s="5"/>
      <c r="B85" s="5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5"/>
      <c r="Y85" s="5"/>
      <c r="Z85" s="5"/>
      <c r="AA85" s="5"/>
      <c r="AB85" s="5"/>
      <c r="AC85" s="5"/>
    </row>
    <row r="86" ht="12.75" customHeight="1">
      <c r="A86" s="5"/>
      <c r="B86" s="5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5"/>
      <c r="Y86" s="5"/>
      <c r="Z86" s="5"/>
      <c r="AA86" s="5"/>
      <c r="AB86" s="5"/>
      <c r="AC86" s="5"/>
    </row>
    <row r="87" ht="12.75" customHeight="1">
      <c r="A87" s="5"/>
      <c r="B87" s="5"/>
      <c r="C87" s="5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5"/>
      <c r="Y87" s="5"/>
      <c r="Z87" s="5"/>
      <c r="AA87" s="5"/>
      <c r="AB87" s="5"/>
      <c r="AC87" s="5"/>
    </row>
    <row r="88" ht="12.75" customHeight="1">
      <c r="A88" s="5"/>
      <c r="B88" s="5"/>
      <c r="C88" s="5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5"/>
      <c r="Y88" s="5"/>
      <c r="Z88" s="5"/>
      <c r="AA88" s="5"/>
      <c r="AB88" s="5"/>
      <c r="AC88" s="5"/>
    </row>
    <row r="89" ht="12.75" customHeight="1">
      <c r="A89" s="5"/>
      <c r="B89" s="5"/>
      <c r="C89" s="5"/>
      <c r="D89" s="3"/>
      <c r="E89" s="49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5"/>
      <c r="Y89" s="5"/>
      <c r="Z89" s="5"/>
      <c r="AA89" s="5"/>
      <c r="AB89" s="5"/>
      <c r="AC89" s="5"/>
    </row>
    <row r="90" ht="12.75" customHeight="1">
      <c r="A90" s="5"/>
      <c r="B90" s="5"/>
      <c r="C90" s="5"/>
      <c r="D90" s="49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5"/>
      <c r="Y90" s="5"/>
      <c r="Z90" s="5"/>
      <c r="AA90" s="5"/>
      <c r="AB90" s="5"/>
      <c r="AC90" s="5"/>
    </row>
    <row r="91" ht="12.75" customHeight="1">
      <c r="A91" s="5"/>
      <c r="B91" s="5"/>
      <c r="C91" s="5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5"/>
      <c r="Y91" s="5"/>
      <c r="Z91" s="5"/>
      <c r="AA91" s="5"/>
      <c r="AB91" s="5"/>
      <c r="AC91" s="5"/>
    </row>
    <row r="92" ht="12.75" customHeight="1">
      <c r="A92" s="5"/>
      <c r="B92" s="5"/>
      <c r="C92" s="5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5"/>
      <c r="Y92" s="5"/>
      <c r="Z92" s="5"/>
      <c r="AA92" s="5"/>
      <c r="AB92" s="5"/>
      <c r="AC92" s="5"/>
    </row>
    <row r="93" ht="12.75" customHeight="1">
      <c r="A93" s="5"/>
      <c r="B93" s="5"/>
      <c r="C93" s="5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5"/>
      <c r="Y93" s="5"/>
      <c r="Z93" s="5"/>
      <c r="AA93" s="5"/>
      <c r="AB93" s="5"/>
      <c r="AC93" s="5"/>
    </row>
    <row r="94" ht="12.75" customHeight="1">
      <c r="A94" s="5"/>
      <c r="B94" s="5"/>
      <c r="C94" s="5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5"/>
      <c r="Y94" s="5"/>
      <c r="Z94" s="5"/>
      <c r="AA94" s="5"/>
      <c r="AB94" s="5"/>
      <c r="AC94" s="5"/>
    </row>
    <row r="95" ht="12.75" customHeight="1">
      <c r="A95" s="5"/>
      <c r="B95" s="5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5"/>
      <c r="Y95" s="5"/>
      <c r="Z95" s="5"/>
      <c r="AA95" s="5"/>
      <c r="AB95" s="5"/>
      <c r="AC95" s="5"/>
    </row>
    <row r="96" ht="12.75" customHeight="1">
      <c r="A96" s="5"/>
      <c r="B96" s="5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5"/>
      <c r="Y96" s="5"/>
      <c r="Z96" s="5"/>
      <c r="AA96" s="5"/>
      <c r="AB96" s="5"/>
      <c r="AC96" s="5"/>
    </row>
    <row r="97" ht="12.75" customHeight="1">
      <c r="A97" s="5"/>
      <c r="B97" s="5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5"/>
      <c r="Y97" s="5"/>
      <c r="Z97" s="5"/>
      <c r="AA97" s="5"/>
      <c r="AB97" s="5"/>
      <c r="AC97" s="5"/>
    </row>
    <row r="98" ht="12.75" customHeight="1">
      <c r="A98" s="5"/>
      <c r="B98" s="5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5"/>
      <c r="Y98" s="5"/>
      <c r="Z98" s="5"/>
      <c r="AA98" s="5"/>
      <c r="AB98" s="5"/>
      <c r="AC98" s="5"/>
    </row>
    <row r="99" ht="12.75" customHeight="1">
      <c r="A99" s="5"/>
      <c r="B99" s="5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5"/>
      <c r="Y99" s="5"/>
      <c r="Z99" s="5"/>
      <c r="AA99" s="5"/>
      <c r="AB99" s="5"/>
      <c r="AC99" s="5"/>
    </row>
    <row r="100" ht="12.75" customHeight="1">
      <c r="A100" s="5"/>
      <c r="B100" s="5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5"/>
      <c r="Y100" s="5"/>
      <c r="Z100" s="5"/>
      <c r="AA100" s="5"/>
      <c r="AB100" s="5"/>
      <c r="AC100" s="5"/>
    </row>
    <row r="101" ht="12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5"/>
      <c r="Y101" s="5"/>
      <c r="Z101" s="5"/>
      <c r="AA101" s="5"/>
      <c r="AB101" s="5"/>
      <c r="AC101" s="5"/>
    </row>
    <row r="102" ht="12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5"/>
      <c r="Y102" s="5"/>
      <c r="Z102" s="5"/>
      <c r="AA102" s="5"/>
      <c r="AB102" s="5"/>
      <c r="AC102" s="5"/>
    </row>
    <row r="103" ht="12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5"/>
      <c r="Y103" s="5"/>
      <c r="Z103" s="5"/>
      <c r="AA103" s="5"/>
      <c r="AB103" s="5"/>
      <c r="AC103" s="5"/>
    </row>
    <row r="104" ht="12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5"/>
      <c r="Y104" s="5"/>
      <c r="Z104" s="5"/>
      <c r="AA104" s="5"/>
      <c r="AB104" s="5"/>
      <c r="AC104" s="5"/>
    </row>
    <row r="105" ht="12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5"/>
      <c r="Y105" s="5"/>
      <c r="Z105" s="5"/>
      <c r="AA105" s="5"/>
      <c r="AB105" s="5"/>
      <c r="AC105" s="5"/>
    </row>
    <row r="106" ht="12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5"/>
      <c r="Y106" s="5"/>
      <c r="Z106" s="5"/>
      <c r="AA106" s="5"/>
      <c r="AB106" s="5"/>
      <c r="AC106" s="5"/>
    </row>
    <row r="107" ht="12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5"/>
      <c r="Y107" s="5"/>
      <c r="Z107" s="5"/>
      <c r="AA107" s="5"/>
      <c r="AB107" s="5"/>
      <c r="AC107" s="5"/>
    </row>
    <row r="108" ht="12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5"/>
      <c r="Y108" s="5"/>
      <c r="Z108" s="5"/>
      <c r="AA108" s="5"/>
      <c r="AB108" s="5"/>
      <c r="AC108" s="5"/>
    </row>
    <row r="109" ht="12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</row>
    <row r="110" ht="12.7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</row>
    <row r="111" ht="12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</row>
    <row r="112" ht="12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</row>
    <row r="113" ht="12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</row>
    <row r="114" ht="12.7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</row>
    <row r="115" ht="12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</row>
    <row r="116" ht="12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</row>
    <row r="117" ht="12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</row>
    <row r="118" ht="12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</row>
    <row r="119" ht="12.7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</row>
    <row r="120" ht="12.7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</row>
    <row r="121" ht="12.7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</row>
    <row r="122" ht="12.7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</row>
    <row r="123" ht="12.7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</row>
    <row r="124" ht="12.7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</row>
    <row r="125" ht="12.75" customHeight="1">
      <c r="A125" s="1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</row>
    <row r="126" ht="12.75" customHeight="1">
      <c r="A126" s="47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5"/>
      <c r="Y126" s="5"/>
      <c r="Z126" s="5"/>
      <c r="AA126" s="5"/>
      <c r="AB126" s="5"/>
      <c r="AC126" s="5"/>
    </row>
    <row r="127" ht="12.75" customHeight="1">
      <c r="A127" s="47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5"/>
      <c r="Y127" s="5"/>
      <c r="Z127" s="5"/>
      <c r="AA127" s="5"/>
      <c r="AB127" s="5"/>
      <c r="AC127" s="5"/>
    </row>
    <row r="128" ht="12.75" customHeight="1">
      <c r="A128" s="47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5"/>
      <c r="Y128" s="5"/>
      <c r="Z128" s="5"/>
      <c r="AA128" s="5"/>
      <c r="AB128" s="5"/>
      <c r="AC128" s="5"/>
    </row>
    <row r="129" ht="12.75" customHeight="1">
      <c r="A129" s="47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</row>
    <row r="130" ht="12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</row>
    <row r="131" ht="12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</row>
    <row r="132" ht="12.7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</row>
    <row r="133" ht="12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</row>
    <row r="134" ht="12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</row>
    <row r="135" ht="12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</row>
    <row r="136" ht="12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</row>
    <row r="137" ht="12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</row>
    <row r="138" ht="12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</row>
    <row r="139" ht="12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</row>
    <row r="140" ht="12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</row>
    <row r="141" ht="12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</row>
    <row r="142" ht="12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</row>
    <row r="143" ht="12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</row>
    <row r="144" ht="12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</row>
    <row r="145" ht="12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</row>
    <row r="146" ht="12.7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</row>
    <row r="147" ht="12.7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</row>
    <row r="148" ht="12.7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</row>
    <row r="149" ht="12.7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</row>
    <row r="150" ht="12.75" customHeight="1">
      <c r="A150" s="1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</row>
    <row r="151" ht="12.75" customHeight="1">
      <c r="A151" s="47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5"/>
      <c r="X151" s="5"/>
      <c r="Y151" s="5"/>
      <c r="Z151" s="5"/>
      <c r="AA151" s="5"/>
      <c r="AB151" s="5"/>
      <c r="AC151" s="5"/>
    </row>
    <row r="152" ht="12.75" customHeight="1">
      <c r="A152" s="47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5"/>
      <c r="X152" s="5"/>
      <c r="Y152" s="5"/>
      <c r="Z152" s="5"/>
      <c r="AA152" s="5"/>
      <c r="AB152" s="5"/>
      <c r="AC152" s="5"/>
    </row>
    <row r="153" ht="12.75" customHeight="1">
      <c r="A153" s="47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5"/>
      <c r="X153" s="5"/>
      <c r="Y153" s="5"/>
      <c r="Z153" s="5"/>
      <c r="AA153" s="5"/>
      <c r="AB153" s="5"/>
      <c r="AC153" s="5"/>
    </row>
    <row r="154" ht="12.75" customHeight="1">
      <c r="A154" s="47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</row>
    <row r="155" ht="15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</row>
    <row r="156" ht="15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</row>
    <row r="157" ht="15.7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</row>
    <row r="158" ht="15.7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</row>
    <row r="159" ht="15.7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</row>
    <row r="160" ht="15.7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</row>
    <row r="161" ht="15.7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</row>
    <row r="162" ht="15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</row>
    <row r="163" ht="15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</row>
    <row r="164" ht="15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</row>
    <row r="165" ht="15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</row>
    <row r="166" ht="15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</row>
    <row r="167" ht="15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</row>
    <row r="168" ht="15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</row>
    <row r="169" ht="15.7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</row>
    <row r="170" ht="15.7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</row>
    <row r="171" ht="15.7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</row>
    <row r="172" ht="15.7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</row>
    <row r="173" ht="15.7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</row>
    <row r="174" ht="15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</row>
    <row r="175" ht="15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</row>
    <row r="176" ht="15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</row>
    <row r="177" ht="15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</row>
    <row r="178" ht="15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</row>
    <row r="179" ht="15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</row>
    <row r="180" ht="15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</row>
    <row r="181" ht="15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</row>
    <row r="182" ht="15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</row>
    <row r="183" ht="15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</row>
    <row r="184" ht="15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</row>
    <row r="185" ht="15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</row>
    <row r="186" ht="15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</row>
    <row r="187" ht="15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</row>
    <row r="188" ht="15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</row>
    <row r="189" ht="15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</row>
    <row r="190" ht="15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</row>
    <row r="191" ht="15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</row>
    <row r="192" ht="15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</row>
    <row r="193" ht="15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</row>
    <row r="194" ht="15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</row>
    <row r="195" ht="15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</row>
    <row r="196" ht="15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</row>
    <row r="197" ht="15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</row>
    <row r="198" ht="15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</row>
    <row r="199" ht="15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</row>
    <row r="200" ht="15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</row>
    <row r="201" ht="15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</row>
    <row r="202" ht="15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</row>
    <row r="203" ht="15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</row>
    <row r="204" ht="15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</row>
    <row r="205" ht="15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</row>
    <row r="206" ht="15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</row>
    <row r="207" ht="15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</row>
    <row r="208" ht="15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</row>
    <row r="209" ht="15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</row>
    <row r="210" ht="15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</row>
    <row r="211" ht="15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</row>
    <row r="212" ht="15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</row>
    <row r="213" ht="15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</row>
    <row r="214" ht="15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</row>
    <row r="215" ht="15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</row>
    <row r="216" ht="15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</row>
    <row r="217" ht="15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</row>
    <row r="218" ht="15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</row>
    <row r="219" ht="15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</row>
    <row r="220" ht="15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</row>
    <row r="221" ht="15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</row>
    <row r="222" ht="15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</row>
    <row r="223" ht="15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</row>
    <row r="224" ht="15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</row>
    <row r="225" ht="15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</row>
    <row r="226" ht="15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</row>
    <row r="227" ht="15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</row>
    <row r="228" ht="15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</row>
    <row r="229" ht="15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</row>
    <row r="230" ht="15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</row>
    <row r="231" ht="15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</row>
    <row r="232" ht="15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</row>
    <row r="233" ht="15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</row>
    <row r="234" ht="15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</row>
    <row r="235" ht="15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</row>
    <row r="236" ht="15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</row>
    <row r="237" ht="15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</row>
    <row r="238" ht="15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</row>
    <row r="239" ht="15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</row>
    <row r="240" ht="15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</row>
    <row r="241" ht="15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</row>
    <row r="242" ht="15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</row>
    <row r="243" ht="15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</row>
    <row r="244" ht="15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</row>
    <row r="245" ht="15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</row>
    <row r="246" ht="15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</row>
    <row r="247" ht="15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</row>
    <row r="248" ht="15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</row>
    <row r="249" ht="15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</row>
    <row r="250" ht="15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</row>
    <row r="251" ht="15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</row>
    <row r="252" ht="15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</row>
    <row r="253" ht="15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</row>
    <row r="254" ht="15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</row>
    <row r="255" ht="15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</row>
    <row r="256" ht="15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</row>
    <row r="257" ht="15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</row>
    <row r="258" ht="15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</row>
    <row r="259" ht="15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</row>
    <row r="260" ht="15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</row>
    <row r="261" ht="15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</row>
    <row r="262" ht="15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</row>
    <row r="263" ht="15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</row>
    <row r="264" ht="15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</row>
    <row r="265" ht="15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</row>
    <row r="266" ht="15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</row>
    <row r="267" ht="15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</row>
    <row r="268" ht="15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</row>
    <row r="269" ht="15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</row>
    <row r="270" ht="15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</row>
    <row r="271" ht="15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</row>
    <row r="272" ht="15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</row>
    <row r="273" ht="15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</row>
    <row r="274" ht="15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</row>
    <row r="275" ht="15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</row>
    <row r="276" ht="15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</row>
    <row r="277" ht="15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</row>
    <row r="278" ht="15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</row>
    <row r="279" ht="15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</row>
    <row r="280" ht="15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</row>
    <row r="281" ht="15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</row>
    <row r="282" ht="15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</row>
    <row r="283" ht="15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</row>
    <row r="284" ht="15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</row>
    <row r="285" ht="15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</row>
    <row r="286" ht="15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</row>
    <row r="287" ht="15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</row>
    <row r="288" ht="15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</row>
    <row r="289" ht="15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</row>
    <row r="290" ht="15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</row>
    <row r="291" ht="15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</row>
    <row r="292" ht="15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</row>
    <row r="293" ht="15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</row>
    <row r="294" ht="15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</row>
    <row r="295" ht="15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</row>
    <row r="296" ht="15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</row>
    <row r="297" ht="15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</row>
    <row r="298" ht="15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</row>
    <row r="299" ht="15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</row>
    <row r="300" ht="15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</row>
    <row r="301" ht="15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</row>
    <row r="302" ht="15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</row>
    <row r="303" ht="15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</row>
    <row r="304" ht="15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</row>
    <row r="305" ht="15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</row>
    <row r="306" ht="15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</row>
    <row r="307" ht="15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</row>
    <row r="308" ht="15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</row>
    <row r="309" ht="15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</row>
    <row r="310" ht="15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</row>
    <row r="311" ht="15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</row>
    <row r="312" ht="15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</row>
    <row r="313" ht="15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</row>
    <row r="314" ht="15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</row>
    <row r="315" ht="15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</row>
    <row r="316" ht="15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</row>
    <row r="317" ht="15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</row>
    <row r="318" ht="15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</row>
    <row r="319" ht="15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</row>
    <row r="320" ht="15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</row>
    <row r="321" ht="15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</row>
    <row r="322" ht="15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</row>
    <row r="323" ht="15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</row>
    <row r="324" ht="15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</row>
    <row r="325" ht="15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</row>
    <row r="326" ht="15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</row>
    <row r="327" ht="15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</row>
    <row r="328" ht="15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</row>
    <row r="329" ht="15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</row>
    <row r="330" ht="15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</row>
    <row r="331" ht="15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</row>
    <row r="332" ht="15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</row>
    <row r="333" ht="15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</row>
    <row r="334" ht="15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</row>
    <row r="335" ht="15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</row>
    <row r="336" ht="15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</row>
    <row r="337" ht="15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</row>
    <row r="338" ht="15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</row>
    <row r="339" ht="15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</row>
    <row r="340" ht="15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</row>
    <row r="341" ht="15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</row>
    <row r="342" ht="15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</row>
    <row r="343" ht="15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</row>
    <row r="344" ht="15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</row>
    <row r="345" ht="15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</row>
    <row r="346" ht="15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</row>
    <row r="347" ht="15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</row>
    <row r="348" ht="15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</row>
    <row r="349" ht="15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</row>
    <row r="350" ht="15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</row>
    <row r="351" ht="15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</row>
    <row r="352" ht="15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</row>
    <row r="353" ht="15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</row>
    <row r="354" ht="15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</row>
    <row r="355" ht="15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</row>
    <row r="356" ht="15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</row>
    <row r="357" ht="15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</row>
    <row r="358" ht="15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</row>
    <row r="359" ht="15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</row>
    <row r="360" ht="15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</row>
    <row r="361" ht="15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</row>
    <row r="362" ht="15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</row>
    <row r="363" ht="15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</row>
    <row r="364" ht="15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</row>
    <row r="365" ht="15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</row>
    <row r="366" ht="15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</row>
    <row r="367" ht="15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</row>
    <row r="368" ht="15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</row>
    <row r="369" ht="15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</row>
    <row r="370" ht="15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</row>
    <row r="371" ht="15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</row>
    <row r="372" ht="15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</row>
    <row r="373" ht="15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</row>
    <row r="374" ht="15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</row>
    <row r="375" ht="15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</row>
    <row r="376" ht="15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</row>
    <row r="377" ht="15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</row>
    <row r="378" ht="15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</row>
    <row r="379" ht="15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</row>
    <row r="380" ht="15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</row>
    <row r="381" ht="15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</row>
    <row r="382" ht="15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</row>
    <row r="383" ht="15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</row>
    <row r="384" ht="15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</row>
    <row r="385" ht="15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</row>
    <row r="386" ht="15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</row>
    <row r="387" ht="15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</row>
    <row r="388" ht="15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</row>
    <row r="389" ht="15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</row>
    <row r="390" ht="15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</row>
    <row r="391" ht="15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</row>
    <row r="392" ht="15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</row>
    <row r="393" ht="15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</row>
    <row r="394" ht="15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</row>
    <row r="395" ht="15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</row>
    <row r="396" ht="15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</row>
    <row r="397" ht="15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</row>
    <row r="398" ht="15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</row>
    <row r="399" ht="15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</row>
    <row r="400" ht="15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</row>
    <row r="401" ht="15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</row>
    <row r="402" ht="15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</row>
    <row r="403" ht="15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</row>
    <row r="404" ht="15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</row>
    <row r="405" ht="15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</row>
    <row r="406" ht="15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</row>
    <row r="407" ht="15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</row>
    <row r="408" ht="15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</row>
    <row r="409" ht="15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</row>
    <row r="410" ht="15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</row>
    <row r="411" ht="15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</row>
    <row r="412" ht="15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</row>
    <row r="413" ht="15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</row>
    <row r="414" ht="15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</row>
    <row r="415" ht="15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</row>
    <row r="416" ht="15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</row>
    <row r="417" ht="15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</row>
    <row r="418" ht="15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</row>
    <row r="419" ht="15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</row>
    <row r="420" ht="15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</row>
    <row r="421" ht="15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</row>
    <row r="422" ht="15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</row>
    <row r="423" ht="15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</row>
    <row r="424" ht="15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</row>
    <row r="425" ht="15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</row>
    <row r="426" ht="15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</row>
    <row r="427" ht="15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</row>
    <row r="428" ht="15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</row>
    <row r="429" ht="15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</row>
    <row r="430" ht="15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</row>
    <row r="431" ht="15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</row>
    <row r="432" ht="15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</row>
    <row r="433" ht="15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</row>
    <row r="434" ht="15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</row>
    <row r="435" ht="15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</row>
    <row r="436" ht="15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</row>
    <row r="437" ht="15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</row>
    <row r="438" ht="15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</row>
    <row r="439" ht="15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</row>
    <row r="440" ht="15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</row>
    <row r="441" ht="15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</row>
    <row r="442" ht="15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</row>
    <row r="443" ht="15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</row>
    <row r="444" ht="15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</row>
    <row r="445" ht="15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</row>
    <row r="446" ht="15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</row>
    <row r="447" ht="15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</row>
    <row r="448" ht="15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</row>
    <row r="449" ht="15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</row>
    <row r="450" ht="15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</row>
    <row r="451" ht="15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</row>
    <row r="452" ht="15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</row>
    <row r="453" ht="15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</row>
    <row r="454" ht="15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</row>
    <row r="455" ht="15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</row>
    <row r="456" ht="15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</row>
    <row r="457" ht="15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</row>
    <row r="458" ht="15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</row>
    <row r="459" ht="15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</row>
    <row r="460" ht="15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</row>
    <row r="461" ht="15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</row>
    <row r="462" ht="15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</row>
    <row r="463" ht="15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</row>
    <row r="464" ht="15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</row>
    <row r="465" ht="15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</row>
    <row r="466" ht="15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</row>
    <row r="467" ht="15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</row>
    <row r="468" ht="15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</row>
    <row r="469" ht="15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</row>
    <row r="470" ht="15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</row>
    <row r="471" ht="15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</row>
    <row r="472" ht="15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</row>
    <row r="473" ht="15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</row>
    <row r="474" ht="15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</row>
    <row r="475" ht="15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</row>
    <row r="476" ht="15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</row>
    <row r="477" ht="15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</row>
    <row r="478" ht="15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</row>
    <row r="479" ht="15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</row>
    <row r="480" ht="15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</row>
    <row r="481" ht="15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</row>
    <row r="482" ht="15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</row>
    <row r="483" ht="15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</row>
    <row r="484" ht="15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</row>
    <row r="485" ht="15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</row>
    <row r="486" ht="15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</row>
    <row r="487" ht="15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</row>
    <row r="488" ht="15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</row>
    <row r="489" ht="15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</row>
    <row r="490" ht="15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</row>
    <row r="491" ht="15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</row>
    <row r="492" ht="15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</row>
    <row r="493" ht="15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</row>
    <row r="494" ht="15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</row>
    <row r="495" ht="15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</row>
    <row r="496" ht="15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</row>
    <row r="497" ht="15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</row>
    <row r="498" ht="15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</row>
    <row r="499" ht="15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</row>
    <row r="500" ht="15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</row>
    <row r="501" ht="15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</row>
    <row r="502" ht="15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</row>
    <row r="503" ht="15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</row>
    <row r="504" ht="15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</row>
    <row r="505" ht="15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</row>
    <row r="506" ht="15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</row>
    <row r="507" ht="15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</row>
    <row r="508" ht="15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</row>
    <row r="509" ht="15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</row>
    <row r="510" ht="15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</row>
    <row r="511" ht="15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</row>
    <row r="512" ht="15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</row>
    <row r="513" ht="15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</row>
    <row r="514" ht="15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</row>
    <row r="515" ht="15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</row>
    <row r="516" ht="15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</row>
    <row r="517" ht="15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</row>
    <row r="518" ht="15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</row>
    <row r="519" ht="15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</row>
    <row r="520" ht="15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</row>
    <row r="521" ht="15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</row>
    <row r="522" ht="15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</row>
    <row r="523" ht="15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</row>
    <row r="524" ht="15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</row>
    <row r="525" ht="15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</row>
    <row r="526" ht="15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</row>
    <row r="527" ht="15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</row>
    <row r="528" ht="15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</row>
    <row r="529" ht="15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</row>
    <row r="530" ht="15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</row>
    <row r="531" ht="15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</row>
    <row r="532" ht="15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</row>
    <row r="533" ht="15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</row>
    <row r="534" ht="15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</row>
    <row r="535" ht="15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</row>
    <row r="536" ht="15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</row>
    <row r="537" ht="15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</row>
    <row r="538" ht="15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</row>
    <row r="539" ht="15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</row>
    <row r="540" ht="15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</row>
    <row r="541" ht="15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</row>
    <row r="542" ht="15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</row>
    <row r="543" ht="15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</row>
    <row r="544" ht="15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</row>
    <row r="545" ht="15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</row>
    <row r="546" ht="15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</row>
    <row r="547" ht="15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</row>
    <row r="548" ht="15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</row>
    <row r="549" ht="15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</row>
    <row r="550" ht="15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</row>
    <row r="551" ht="15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</row>
    <row r="552" ht="15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</row>
    <row r="553" ht="15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</row>
    <row r="554" ht="15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</row>
    <row r="555" ht="15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</row>
    <row r="556" ht="15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</row>
    <row r="557" ht="15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</row>
    <row r="558" ht="15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</row>
    <row r="559" ht="15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</row>
    <row r="560" ht="15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</row>
    <row r="561" ht="15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</row>
    <row r="562" ht="15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</row>
    <row r="563" ht="15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</row>
    <row r="564" ht="15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</row>
    <row r="565" ht="15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</row>
    <row r="566" ht="15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</row>
    <row r="567" ht="15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</row>
    <row r="568" ht="15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</row>
    <row r="569" ht="15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</row>
    <row r="570" ht="15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</row>
    <row r="571" ht="15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</row>
    <row r="572" ht="15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</row>
    <row r="573" ht="15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</row>
    <row r="574" ht="15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</row>
    <row r="575" ht="15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</row>
    <row r="576" ht="15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</row>
    <row r="577" ht="15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</row>
    <row r="578" ht="15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</row>
    <row r="579" ht="15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</row>
    <row r="580" ht="15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</row>
    <row r="581" ht="15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</row>
    <row r="582" ht="15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</row>
    <row r="583" ht="15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</row>
    <row r="584" ht="15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</row>
    <row r="585" ht="15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</row>
    <row r="586" ht="15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</row>
    <row r="587" ht="15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</row>
    <row r="588" ht="15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</row>
    <row r="589" ht="15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</row>
    <row r="590" ht="15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</row>
    <row r="591" ht="15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</row>
    <row r="592" ht="15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</row>
    <row r="593" ht="15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</row>
    <row r="594" ht="15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</row>
    <row r="595" ht="15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</row>
    <row r="596" ht="15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</row>
    <row r="597" ht="15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</row>
    <row r="598" ht="15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</row>
    <row r="599" ht="15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</row>
    <row r="600" ht="15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</row>
    <row r="601" ht="15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</row>
    <row r="602" ht="15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</row>
    <row r="603" ht="15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</row>
    <row r="604" ht="15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</row>
    <row r="605" ht="15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</row>
    <row r="606" ht="15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</row>
    <row r="607" ht="15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</row>
    <row r="608" ht="15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</row>
    <row r="609" ht="15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</row>
    <row r="610" ht="15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</row>
    <row r="611" ht="15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</row>
    <row r="612" ht="15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</row>
    <row r="613" ht="15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</row>
    <row r="614" ht="15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</row>
    <row r="615" ht="15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</row>
    <row r="616" ht="15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</row>
    <row r="617" ht="15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</row>
    <row r="618" ht="15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</row>
    <row r="619" ht="15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</row>
    <row r="620" ht="15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</row>
    <row r="621" ht="15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</row>
    <row r="622" ht="15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</row>
    <row r="623" ht="15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</row>
    <row r="624" ht="15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</row>
    <row r="625" ht="15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</row>
    <row r="626" ht="15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</row>
    <row r="627" ht="15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</row>
    <row r="628" ht="15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</row>
    <row r="629" ht="15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</row>
    <row r="630" ht="15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</row>
    <row r="631" ht="15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</row>
    <row r="632" ht="15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</row>
    <row r="633" ht="15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</row>
    <row r="634" ht="15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</row>
    <row r="635" ht="15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</row>
    <row r="636" ht="15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</row>
    <row r="637" ht="15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</row>
    <row r="638" ht="15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</row>
    <row r="639" ht="15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</row>
    <row r="640" ht="15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</row>
    <row r="641" ht="15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</row>
    <row r="642" ht="15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</row>
    <row r="643" ht="15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</row>
    <row r="644" ht="15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</row>
    <row r="645" ht="15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</row>
    <row r="646" ht="15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</row>
    <row r="647" ht="15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</row>
    <row r="648" ht="15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</row>
    <row r="649" ht="15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</row>
    <row r="650" ht="15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</row>
    <row r="651" ht="15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</row>
    <row r="652" ht="15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</row>
    <row r="653" ht="15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</row>
    <row r="654" ht="15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</row>
    <row r="655" ht="15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</row>
    <row r="656" ht="15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</row>
    <row r="657" ht="15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</row>
    <row r="658" ht="15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</row>
    <row r="659" ht="15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</row>
    <row r="660" ht="15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</row>
    <row r="661" ht="15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</row>
    <row r="662" ht="15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</row>
    <row r="663" ht="15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</row>
    <row r="664" ht="15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</row>
    <row r="665" ht="15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</row>
    <row r="666" ht="15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</row>
    <row r="667" ht="15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</row>
    <row r="668" ht="15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</row>
    <row r="669" ht="15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</row>
    <row r="670" ht="15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</row>
    <row r="671" ht="15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</row>
    <row r="672" ht="15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</row>
    <row r="673" ht="15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</row>
    <row r="674" ht="15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</row>
    <row r="675" ht="15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</row>
    <row r="676" ht="15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</row>
    <row r="677" ht="15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</row>
    <row r="678" ht="15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</row>
    <row r="679" ht="15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</row>
    <row r="680" ht="15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</row>
    <row r="681" ht="15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</row>
    <row r="682" ht="15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</row>
    <row r="683" ht="15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</row>
    <row r="684" ht="15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</row>
    <row r="685" ht="15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</row>
    <row r="686" ht="15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</row>
    <row r="687" ht="15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</row>
    <row r="688" ht="15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</row>
    <row r="689" ht="15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</row>
    <row r="690" ht="15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</row>
    <row r="691" ht="15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</row>
    <row r="692" ht="15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</row>
    <row r="693" ht="15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</row>
    <row r="694" ht="15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</row>
    <row r="695" ht="15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</row>
    <row r="696" ht="15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</row>
    <row r="697" ht="15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</row>
    <row r="698" ht="15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</row>
    <row r="699" ht="15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</row>
    <row r="700" ht="15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</row>
    <row r="701" ht="15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</row>
    <row r="702" ht="15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</row>
    <row r="703" ht="15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</row>
    <row r="704" ht="15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</row>
    <row r="705" ht="15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</row>
    <row r="706" ht="15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</row>
    <row r="707" ht="15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</row>
    <row r="708" ht="15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</row>
    <row r="709" ht="15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</row>
    <row r="710" ht="15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</row>
    <row r="711" ht="15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</row>
    <row r="712" ht="15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</row>
    <row r="713" ht="15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</row>
    <row r="714" ht="15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</row>
    <row r="715" ht="15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</row>
    <row r="716" ht="15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</row>
    <row r="717" ht="15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</row>
    <row r="718" ht="15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</row>
    <row r="719" ht="15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</row>
    <row r="720" ht="15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</row>
    <row r="721" ht="15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</row>
    <row r="722" ht="15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</row>
    <row r="723" ht="15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</row>
    <row r="724" ht="15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</row>
    <row r="725" ht="15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</row>
    <row r="726" ht="15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</row>
    <row r="727" ht="15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</row>
    <row r="728" ht="15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</row>
    <row r="729" ht="15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</row>
    <row r="730" ht="15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</row>
    <row r="731" ht="15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</row>
    <row r="732" ht="15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</row>
    <row r="733" ht="15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</row>
    <row r="734" ht="15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</row>
    <row r="735" ht="15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</row>
    <row r="736" ht="15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</row>
    <row r="737" ht="15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</row>
    <row r="738" ht="15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</row>
    <row r="739" ht="15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</row>
    <row r="740" ht="15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</row>
    <row r="741" ht="15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</row>
    <row r="742" ht="15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</row>
    <row r="743" ht="15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</row>
    <row r="744" ht="15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</row>
    <row r="745" ht="15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</row>
    <row r="746" ht="15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</row>
    <row r="747" ht="15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</row>
    <row r="748" ht="15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</row>
    <row r="749" ht="15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</row>
    <row r="750" ht="15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</row>
    <row r="751" ht="15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</row>
    <row r="752" ht="15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</row>
    <row r="753" ht="15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</row>
    <row r="754" ht="15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</row>
    <row r="755" ht="15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</row>
    <row r="756" ht="15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</row>
    <row r="757" ht="15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</row>
    <row r="758" ht="15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</row>
    <row r="759" ht="15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</row>
    <row r="760" ht="15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</row>
    <row r="761" ht="15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</row>
    <row r="762" ht="15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</row>
    <row r="763" ht="15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</row>
    <row r="764" ht="15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</row>
    <row r="765" ht="15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</row>
    <row r="766" ht="15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</row>
    <row r="767" ht="15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</row>
    <row r="768" ht="15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</row>
    <row r="769" ht="15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</row>
    <row r="770" ht="15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</row>
    <row r="771" ht="15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</row>
    <row r="772" ht="15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</row>
    <row r="773" ht="15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</row>
    <row r="774" ht="15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</row>
    <row r="775" ht="15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</row>
    <row r="776" ht="15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</row>
    <row r="777" ht="15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</row>
    <row r="778" ht="15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</row>
    <row r="779" ht="15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</row>
    <row r="780" ht="15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</row>
    <row r="781" ht="15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</row>
    <row r="782" ht="15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</row>
    <row r="783" ht="15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</row>
    <row r="784" ht="15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</row>
    <row r="785" ht="15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</row>
    <row r="786" ht="15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</row>
    <row r="787" ht="15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</row>
    <row r="788" ht="15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</row>
    <row r="789" ht="15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</row>
    <row r="790" ht="15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</row>
    <row r="791" ht="15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</row>
    <row r="792" ht="15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</row>
    <row r="793" ht="15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</row>
    <row r="794" ht="15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</row>
    <row r="795" ht="15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</row>
    <row r="796" ht="15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</row>
    <row r="797" ht="15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</row>
    <row r="798" ht="15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</row>
    <row r="799" ht="15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</row>
    <row r="800" ht="15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</row>
    <row r="801" ht="15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</row>
    <row r="802" ht="15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</row>
    <row r="803" ht="15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</row>
    <row r="804" ht="15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</row>
    <row r="805" ht="15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</row>
    <row r="806" ht="15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</row>
    <row r="807" ht="15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</row>
    <row r="808" ht="15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</row>
    <row r="809" ht="15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</row>
    <row r="810" ht="15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</row>
    <row r="811" ht="15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</row>
    <row r="812" ht="15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</row>
    <row r="813" ht="15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</row>
    <row r="814" ht="15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</row>
    <row r="815" ht="15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</row>
    <row r="816" ht="15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</row>
    <row r="817" ht="15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</row>
    <row r="818" ht="15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</row>
    <row r="819" ht="15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</row>
    <row r="820" ht="15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</row>
    <row r="821" ht="15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</row>
    <row r="822" ht="15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</row>
    <row r="823" ht="15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</row>
    <row r="824" ht="15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</row>
    <row r="825" ht="15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</row>
    <row r="826" ht="15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</row>
    <row r="827" ht="15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</row>
    <row r="828" ht="15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</row>
    <row r="829" ht="15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</row>
    <row r="830" ht="15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</row>
    <row r="831" ht="15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</row>
    <row r="832" ht="15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</row>
    <row r="833" ht="15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</row>
    <row r="834" ht="15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</row>
    <row r="835" ht="15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</row>
    <row r="836" ht="15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</row>
    <row r="837" ht="15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</row>
    <row r="838" ht="15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</row>
    <row r="839" ht="15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</row>
    <row r="840" ht="15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</row>
    <row r="841" ht="15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</row>
    <row r="842" ht="15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</row>
    <row r="843" ht="15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</row>
    <row r="844" ht="15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</row>
    <row r="845" ht="15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</row>
    <row r="846" ht="15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</row>
    <row r="847" ht="15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</row>
    <row r="848" ht="15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</row>
    <row r="849" ht="15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</row>
    <row r="850" ht="15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</row>
    <row r="851" ht="15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</row>
    <row r="852" ht="15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</row>
    <row r="853" ht="15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</row>
    <row r="854" ht="15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</row>
    <row r="855" ht="15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</row>
    <row r="856" ht="15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</row>
    <row r="857" ht="15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</row>
    <row r="858" ht="15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</row>
    <row r="859" ht="15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</row>
    <row r="860" ht="15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</row>
    <row r="861" ht="15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</row>
    <row r="862" ht="15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</row>
    <row r="863" ht="15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</row>
    <row r="864" ht="15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</row>
    <row r="865" ht="15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</row>
    <row r="866" ht="15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</row>
    <row r="867" ht="15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</row>
    <row r="868" ht="15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</row>
    <row r="869" ht="15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</row>
    <row r="870" ht="15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</row>
    <row r="871" ht="15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</row>
    <row r="872" ht="15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</row>
    <row r="873" ht="15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</row>
    <row r="874" ht="15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</row>
    <row r="875" ht="15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</row>
    <row r="876" ht="15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</row>
    <row r="877" ht="15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</row>
    <row r="878" ht="15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</row>
    <row r="879" ht="15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</row>
    <row r="880" ht="15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</row>
    <row r="881" ht="15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</row>
    <row r="882" ht="15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</row>
    <row r="883" ht="15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</row>
    <row r="884" ht="15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</row>
    <row r="885" ht="15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</row>
    <row r="886" ht="15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</row>
    <row r="887" ht="15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</row>
    <row r="888" ht="15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</row>
    <row r="889" ht="15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</row>
    <row r="890" ht="15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</row>
    <row r="891" ht="15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</row>
    <row r="892" ht="15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</row>
    <row r="893" ht="15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</row>
    <row r="894" ht="15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</row>
    <row r="895" ht="15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</row>
    <row r="896" ht="15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</row>
    <row r="897" ht="15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</row>
    <row r="898" ht="15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</row>
    <row r="899" ht="15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</row>
    <row r="900" ht="15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</row>
    <row r="901" ht="15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</row>
    <row r="902" ht="15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</row>
    <row r="903" ht="15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</row>
    <row r="904" ht="15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</row>
    <row r="905" ht="15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</row>
    <row r="906" ht="15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</row>
    <row r="907" ht="15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</row>
    <row r="908" ht="15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</row>
    <row r="909" ht="15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</row>
    <row r="910" ht="15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</row>
    <row r="911" ht="15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</row>
    <row r="912" ht="15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</row>
    <row r="913" ht="15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</row>
    <row r="914" ht="15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</row>
    <row r="915" ht="15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</row>
    <row r="916" ht="15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</row>
    <row r="917" ht="15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</row>
    <row r="918" ht="15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</row>
    <row r="919" ht="15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</row>
    <row r="920" ht="15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</row>
    <row r="921" ht="15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</row>
    <row r="922" ht="15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</row>
    <row r="923" ht="15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</row>
    <row r="924" ht="15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</row>
    <row r="925" ht="15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</row>
    <row r="926" ht="15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</row>
    <row r="927" ht="15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</row>
    <row r="928" ht="15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</row>
    <row r="929" ht="15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</row>
    <row r="930" ht="15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</row>
    <row r="931" ht="15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</row>
    <row r="932" ht="15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</row>
    <row r="933" ht="15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</row>
    <row r="934" ht="15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</row>
    <row r="935" ht="15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</row>
    <row r="936" ht="15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</row>
    <row r="937" ht="15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</row>
    <row r="938" ht="15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</row>
    <row r="939" ht="15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</row>
    <row r="940" ht="15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</row>
    <row r="941" ht="15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</row>
    <row r="942" ht="15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</row>
    <row r="943" ht="15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</row>
    <row r="944" ht="15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</row>
    <row r="945" ht="15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</row>
    <row r="946" ht="15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</row>
    <row r="947" ht="15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</row>
    <row r="948" ht="15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</row>
    <row r="949" ht="15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</row>
    <row r="950" ht="15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</row>
    <row r="951" ht="15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</row>
    <row r="952" ht="15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</row>
    <row r="953" ht="15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</row>
    <row r="954" ht="15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</row>
    <row r="955" ht="15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</row>
    <row r="956" ht="15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</row>
    <row r="957" ht="15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</row>
    <row r="958" ht="15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</row>
    <row r="959" ht="15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</row>
    <row r="960" ht="15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</row>
    <row r="961" ht="15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</row>
    <row r="962" ht="15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</row>
    <row r="963" ht="15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</row>
    <row r="964" ht="15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</row>
    <row r="965" ht="15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</row>
    <row r="966" ht="15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</row>
    <row r="967" ht="15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</row>
    <row r="968" ht="15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</row>
    <row r="969" ht="15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</row>
    <row r="970" ht="15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</row>
    <row r="971" ht="15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</row>
    <row r="972" ht="15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</row>
    <row r="973" ht="15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</row>
    <row r="974" ht="15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</row>
    <row r="975" ht="15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</row>
    <row r="976" ht="15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</row>
    <row r="977" ht="15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</row>
    <row r="978" ht="15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</row>
    <row r="979" ht="15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</row>
    <row r="980" ht="15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</row>
    <row r="981" ht="15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</row>
    <row r="982" ht="15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</row>
    <row r="983" ht="15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</row>
    <row r="984" ht="15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</row>
    <row r="985" ht="15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</row>
    <row r="986" ht="15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</row>
    <row r="987" ht="15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</row>
    <row r="988" ht="15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</row>
    <row r="989" ht="15.7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5"/>
    </row>
    <row r="990" ht="15.7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5"/>
    </row>
    <row r="991" ht="15.7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</row>
    <row r="992" ht="15.7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  <c r="AC992" s="5"/>
    </row>
    <row r="993" ht="15.7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  <c r="AB993" s="5"/>
      <c r="AC993" s="5"/>
    </row>
    <row r="994" ht="15.7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</row>
    <row r="995" ht="15.7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  <c r="AC995" s="5"/>
    </row>
    <row r="996" ht="15.7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  <c r="AC996" s="5"/>
    </row>
    <row r="997" ht="15.7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</row>
    <row r="998" ht="15.7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  <c r="AC998" s="5"/>
    </row>
    <row r="999" ht="15.7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  <c r="AC999" s="5"/>
    </row>
    <row r="1000" ht="15.7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</row>
    <row r="1001" ht="15.75" customHeight="1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  <c r="AA1001" s="5"/>
      <c r="AB1001" s="5"/>
      <c r="AC1001" s="5"/>
    </row>
    <row r="1002" ht="15.75" customHeight="1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  <c r="AA1002" s="5"/>
      <c r="AB1002" s="5"/>
      <c r="AC1002" s="5"/>
    </row>
    <row r="1003" ht="15.75" customHeight="1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  <c r="AA1003" s="5"/>
      <c r="AB1003" s="5"/>
      <c r="AC1003" s="5"/>
    </row>
    <row r="1004" ht="15.75" customHeight="1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  <c r="Q1004" s="5"/>
      <c r="R1004" s="5"/>
      <c r="S1004" s="5"/>
      <c r="T1004" s="5"/>
      <c r="U1004" s="5"/>
      <c r="V1004" s="5"/>
      <c r="W1004" s="5"/>
      <c r="X1004" s="5"/>
      <c r="Y1004" s="5"/>
      <c r="Z1004" s="5"/>
      <c r="AA1004" s="5"/>
      <c r="AB1004" s="5"/>
      <c r="AC1004" s="5"/>
    </row>
  </sheetData>
  <autoFilter ref="$A$69:$B$75">
    <sortState ref="A69:B75">
      <sortCondition descending="1" ref="B69:B75"/>
    </sortState>
  </autoFil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sheetData>
    <row r="1">
      <c r="A1" s="50" t="s">
        <v>76</v>
      </c>
      <c r="B1" s="51">
        <v>1.0</v>
      </c>
      <c r="C1" s="51">
        <v>2.0</v>
      </c>
      <c r="D1" s="51">
        <v>3.0</v>
      </c>
      <c r="E1" s="51">
        <v>4.0</v>
      </c>
      <c r="F1" s="51">
        <v>5.0</v>
      </c>
      <c r="G1" s="51">
        <v>6.0</v>
      </c>
      <c r="H1" s="51">
        <v>7.0</v>
      </c>
      <c r="I1" s="51">
        <v>8.0</v>
      </c>
      <c r="J1" s="51">
        <v>9.0</v>
      </c>
      <c r="K1" s="51">
        <v>10.0</v>
      </c>
      <c r="L1" s="51">
        <v>11.0</v>
      </c>
      <c r="M1" s="51">
        <v>12.0</v>
      </c>
      <c r="N1" s="51">
        <v>13.0</v>
      </c>
      <c r="O1" s="51">
        <v>14.0</v>
      </c>
      <c r="P1" s="51">
        <v>15.0</v>
      </c>
      <c r="Q1" s="51">
        <v>16.0</v>
      </c>
      <c r="R1" s="51">
        <v>17.0</v>
      </c>
      <c r="S1" s="51">
        <v>18.0</v>
      </c>
      <c r="T1" s="51">
        <v>19.0</v>
      </c>
      <c r="U1" s="51">
        <v>20.0</v>
      </c>
      <c r="V1" s="51">
        <v>21.0</v>
      </c>
      <c r="W1" s="51" t="s">
        <v>3</v>
      </c>
    </row>
    <row r="2">
      <c r="A2" s="52" t="str">
        <f>FANTATOUR!$A$2</f>
        <v>LOMBO</v>
      </c>
      <c r="B2">
        <f>FANTATOUR!B$12</f>
        <v>0</v>
      </c>
      <c r="C2">
        <f>FANTATOUR!C$12</f>
        <v>13</v>
      </c>
      <c r="D2">
        <f>FANTATOUR!D$12</f>
        <v>38</v>
      </c>
      <c r="E2">
        <f>FANTATOUR!E$12</f>
        <v>45</v>
      </c>
      <c r="F2">
        <f>FANTATOUR!F$12</f>
        <v>53</v>
      </c>
      <c r="G2">
        <f>FANTATOUR!G$12</f>
        <v>60</v>
      </c>
      <c r="H2">
        <f>FANTATOUR!H$12</f>
        <v>60</v>
      </c>
      <c r="I2">
        <f>FANTATOUR!I$12</f>
        <v>62</v>
      </c>
      <c r="J2">
        <f>FANTATOUR!J$12</f>
        <v>76</v>
      </c>
      <c r="K2">
        <f>FANTATOUR!K$12</f>
        <v>96</v>
      </c>
      <c r="L2">
        <f>FANTATOUR!L$12</f>
        <v>111</v>
      </c>
      <c r="M2">
        <f>FANTATOUR!M$12</f>
        <v>111</v>
      </c>
      <c r="N2">
        <f>FANTATOUR!N$12</f>
        <v>112</v>
      </c>
      <c r="O2">
        <f>FANTATOUR!O$12</f>
        <v>109</v>
      </c>
      <c r="P2">
        <f>FANTATOUR!P$12</f>
        <v>120</v>
      </c>
      <c r="Q2">
        <f>FANTATOUR!Q$12</f>
        <v>145</v>
      </c>
      <c r="R2">
        <f>FANTATOUR!R$12</f>
        <v>169</v>
      </c>
      <c r="S2">
        <f>FANTATOUR!S$12</f>
        <v>211</v>
      </c>
      <c r="T2">
        <f>FANTATOUR!T$12</f>
        <v>216</v>
      </c>
      <c r="U2">
        <f>FANTATOUR!U$12</f>
        <v>228</v>
      </c>
      <c r="V2">
        <f>FANTATOUR!V$12</f>
        <v>245</v>
      </c>
      <c r="W2">
        <f>FANTATOUR!W$12</f>
        <v>275</v>
      </c>
    </row>
    <row r="3">
      <c r="A3" s="53" t="str">
        <f>FANTATOUR!$A$13</f>
        <v>BONAZ</v>
      </c>
      <c r="B3">
        <f>FANTATOUR!B$23</f>
        <v>10</v>
      </c>
      <c r="C3">
        <f>FANTATOUR!C$23</f>
        <v>24</v>
      </c>
      <c r="D3">
        <f>FANTATOUR!D$23</f>
        <v>45</v>
      </c>
      <c r="E3">
        <f>FANTATOUR!E$23</f>
        <v>58</v>
      </c>
      <c r="F3">
        <f>FANTATOUR!F$23</f>
        <v>91</v>
      </c>
      <c r="G3">
        <f>FANTATOUR!G$23</f>
        <v>112</v>
      </c>
      <c r="H3">
        <f>FANTATOUR!H$23</f>
        <v>127</v>
      </c>
      <c r="I3">
        <f>FANTATOUR!I$23</f>
        <v>151</v>
      </c>
      <c r="J3">
        <f>FANTATOUR!J$23</f>
        <v>154</v>
      </c>
      <c r="K3">
        <f>FANTATOUR!K$23</f>
        <v>191</v>
      </c>
      <c r="L3">
        <f>FANTATOUR!L$23</f>
        <v>216</v>
      </c>
      <c r="M3">
        <f>FANTATOUR!M$23</f>
        <v>224</v>
      </c>
      <c r="N3">
        <f>FANTATOUR!N$23</f>
        <v>254</v>
      </c>
      <c r="O3">
        <f>FANTATOUR!O$23</f>
        <v>269</v>
      </c>
      <c r="P3">
        <f>FANTATOUR!P$23</f>
        <v>288</v>
      </c>
      <c r="Q3">
        <f>FANTATOUR!Q$23</f>
        <v>293</v>
      </c>
      <c r="R3">
        <f>FANTATOUR!R$23</f>
        <v>326</v>
      </c>
      <c r="S3">
        <f>FANTATOUR!S$23</f>
        <v>338</v>
      </c>
      <c r="T3">
        <f>FANTATOUR!T$23</f>
        <v>384</v>
      </c>
      <c r="U3">
        <f>FANTATOUR!U$23</f>
        <v>394</v>
      </c>
      <c r="V3">
        <f>FANTATOUR!V$23</f>
        <v>424</v>
      </c>
      <c r="W3">
        <f>FANTATOUR!W$23</f>
        <v>474</v>
      </c>
    </row>
    <row r="4">
      <c r="A4" s="54" t="str">
        <f>FANTATOUR!$A$24</f>
        <v>MAFFO</v>
      </c>
      <c r="B4">
        <f>FANTATOUR!B$34</f>
        <v>4</v>
      </c>
      <c r="C4">
        <f>FANTATOUR!C$34</f>
        <v>19</v>
      </c>
      <c r="D4">
        <f>FANTATOUR!D$34</f>
        <v>27</v>
      </c>
      <c r="E4">
        <f>FANTATOUR!E$34</f>
        <v>65</v>
      </c>
      <c r="F4">
        <f>FANTATOUR!F$34</f>
        <v>70</v>
      </c>
      <c r="G4">
        <f>FANTATOUR!G$34</f>
        <v>83</v>
      </c>
      <c r="H4">
        <f>FANTATOUR!H$34</f>
        <v>83</v>
      </c>
      <c r="I4">
        <f>FANTATOUR!I$34</f>
        <v>90</v>
      </c>
      <c r="J4">
        <f>FANTATOUR!J$34</f>
        <v>105</v>
      </c>
      <c r="K4">
        <f>FANTATOUR!K$34</f>
        <v>114</v>
      </c>
      <c r="L4">
        <f>FANTATOUR!L$34</f>
        <v>119</v>
      </c>
      <c r="M4">
        <f>FANTATOUR!M$34</f>
        <v>119</v>
      </c>
      <c r="N4">
        <f>FANTATOUR!N$34</f>
        <v>127</v>
      </c>
      <c r="O4">
        <f>FANTATOUR!O$34</f>
        <v>151</v>
      </c>
      <c r="P4">
        <f>FANTATOUR!P$34</f>
        <v>186</v>
      </c>
      <c r="Q4">
        <f>FANTATOUR!Q$34</f>
        <v>213</v>
      </c>
      <c r="R4">
        <f>FANTATOUR!R$34</f>
        <v>231</v>
      </c>
      <c r="S4">
        <f>FANTATOUR!S$34</f>
        <v>255</v>
      </c>
      <c r="T4">
        <f>FANTATOUR!T$34</f>
        <v>267</v>
      </c>
      <c r="U4">
        <f>FANTATOUR!U$34</f>
        <v>321</v>
      </c>
      <c r="V4">
        <f>FANTATOUR!V$34</f>
        <v>330</v>
      </c>
      <c r="W4">
        <f>FANTATOUR!W$34</f>
        <v>540</v>
      </c>
    </row>
    <row r="5">
      <c r="A5" s="55" t="str">
        <f>FANTATOUR!$A$35</f>
        <v>KALLE</v>
      </c>
      <c r="B5">
        <f>FANTATOUR!B$45</f>
        <v>23</v>
      </c>
      <c r="C5">
        <f>FANTATOUR!C$45</f>
        <v>71</v>
      </c>
      <c r="D5">
        <f>FANTATOUR!D$45</f>
        <v>96</v>
      </c>
      <c r="E5">
        <f>FANTATOUR!E$45</f>
        <v>139</v>
      </c>
      <c r="F5">
        <f>FANTATOUR!F$45</f>
        <v>156</v>
      </c>
      <c r="G5">
        <f>FANTATOUR!G$45</f>
        <v>184</v>
      </c>
      <c r="H5">
        <f>FANTATOUR!H$45</f>
        <v>202</v>
      </c>
      <c r="I5">
        <f>FANTATOUR!I$45</f>
        <v>207</v>
      </c>
      <c r="J5">
        <f>FANTATOUR!J$45</f>
        <v>236</v>
      </c>
      <c r="K5">
        <f>FANTATOUR!K$45</f>
        <v>269</v>
      </c>
      <c r="L5">
        <f>FANTATOUR!L$45</f>
        <v>272</v>
      </c>
      <c r="M5">
        <f>FANTATOUR!M$45</f>
        <v>283</v>
      </c>
      <c r="N5">
        <f>FANTATOUR!N$45</f>
        <v>276</v>
      </c>
      <c r="O5">
        <f>FANTATOUR!O$45</f>
        <v>293</v>
      </c>
      <c r="P5">
        <f>FANTATOUR!P$45</f>
        <v>317</v>
      </c>
      <c r="Q5">
        <f>FANTATOUR!Q$45</f>
        <v>329</v>
      </c>
      <c r="R5">
        <f>FANTATOUR!R$45</f>
        <v>348</v>
      </c>
      <c r="S5">
        <f>FANTATOUR!S$45</f>
        <v>353</v>
      </c>
      <c r="T5">
        <f>FANTATOUR!T$45</f>
        <v>363</v>
      </c>
      <c r="U5">
        <f>FANTATOUR!U$45</f>
        <v>376</v>
      </c>
      <c r="V5">
        <f>FANTATOUR!V$45</f>
        <v>407</v>
      </c>
      <c r="W5">
        <f>FANTATOUR!W$45</f>
        <v>437</v>
      </c>
    </row>
    <row r="6">
      <c r="A6" s="56" t="str">
        <f>FANTATOUR!$A$46</f>
        <v>VENE</v>
      </c>
      <c r="B6">
        <f>FANTATOUR!B$56</f>
        <v>-41</v>
      </c>
      <c r="C6">
        <f>FANTATOUR!C$56</f>
        <v>-41</v>
      </c>
      <c r="D6">
        <f>FANTATOUR!D$56</f>
        <v>-25</v>
      </c>
      <c r="E6">
        <f>FANTATOUR!E$56</f>
        <v>3</v>
      </c>
      <c r="F6">
        <f>FANTATOUR!F$56</f>
        <v>13</v>
      </c>
      <c r="G6">
        <f>FANTATOUR!G$56</f>
        <v>18</v>
      </c>
      <c r="H6">
        <f>FANTATOUR!H$56</f>
        <v>23</v>
      </c>
      <c r="I6">
        <f>FANTATOUR!I$56</f>
        <v>18</v>
      </c>
      <c r="J6">
        <f>FANTATOUR!J$56</f>
        <v>46</v>
      </c>
      <c r="K6">
        <f>FANTATOUR!K$56</f>
        <v>54</v>
      </c>
      <c r="L6">
        <f>FANTATOUR!L$56</f>
        <v>62</v>
      </c>
      <c r="M6">
        <f>FANTATOUR!M$56</f>
        <v>70</v>
      </c>
      <c r="N6">
        <f>FANTATOUR!N$56</f>
        <v>82</v>
      </c>
      <c r="O6">
        <f>FANTATOUR!O$56</f>
        <v>90</v>
      </c>
      <c r="P6">
        <f>FANTATOUR!P$56</f>
        <v>118</v>
      </c>
      <c r="Q6">
        <f>FANTATOUR!Q$56</f>
        <v>126</v>
      </c>
      <c r="R6">
        <f>FANTATOUR!R$56</f>
        <v>154</v>
      </c>
      <c r="S6">
        <f>FANTATOUR!S$56</f>
        <v>176</v>
      </c>
      <c r="T6">
        <f>FANTATOUR!T$56</f>
        <v>184</v>
      </c>
      <c r="U6">
        <f>FANTATOUR!U$56</f>
        <v>201</v>
      </c>
      <c r="V6">
        <f>FANTATOUR!V$56</f>
        <v>206</v>
      </c>
      <c r="W6">
        <f>FANTATOUR!W$56</f>
        <v>266</v>
      </c>
    </row>
    <row r="7">
      <c r="A7" s="57" t="str">
        <f>FANTATOUR!$A$57</f>
        <v>IASCHI</v>
      </c>
      <c r="B7">
        <f>FANTATOUR!B$67</f>
        <v>23</v>
      </c>
      <c r="C7">
        <f>FANTATOUR!C$67</f>
        <v>53</v>
      </c>
      <c r="D7">
        <f>FANTATOUR!D$67</f>
        <v>62</v>
      </c>
      <c r="E7">
        <f>FANTATOUR!E$67</f>
        <v>87</v>
      </c>
      <c r="F7">
        <f>FANTATOUR!F$67</f>
        <v>123</v>
      </c>
      <c r="G7">
        <f>FANTATOUR!G$67</f>
        <v>150</v>
      </c>
      <c r="H7">
        <f>FANTATOUR!H$67</f>
        <v>204</v>
      </c>
      <c r="I7">
        <f>FANTATOUR!I$67</f>
        <v>231</v>
      </c>
      <c r="J7">
        <f>FANTATOUR!J$67</f>
        <v>260</v>
      </c>
      <c r="K7">
        <f>FANTATOUR!K$67</f>
        <v>266</v>
      </c>
      <c r="L7">
        <f>FANTATOUR!L$67</f>
        <v>291</v>
      </c>
      <c r="M7">
        <f>FANTATOUR!M$67</f>
        <v>296</v>
      </c>
      <c r="N7">
        <f>FANTATOUR!N$67</f>
        <v>299</v>
      </c>
      <c r="O7">
        <f>FANTATOUR!O$67</f>
        <v>292</v>
      </c>
      <c r="P7">
        <f>FANTATOUR!P$67</f>
        <v>310</v>
      </c>
      <c r="Q7">
        <f>FANTATOUR!Q$67</f>
        <v>310</v>
      </c>
      <c r="R7">
        <f>FANTATOUR!R$67</f>
        <v>322</v>
      </c>
      <c r="S7">
        <f>FANTATOUR!S$67</f>
        <v>343</v>
      </c>
      <c r="T7">
        <f>FANTATOUR!T$67</f>
        <v>343</v>
      </c>
      <c r="U7">
        <f>FANTATOUR!U$67</f>
        <v>357</v>
      </c>
      <c r="V7">
        <f>FANTATOUR!V$67</f>
        <v>381</v>
      </c>
      <c r="W7">
        <f>FANTATOUR!W$67</f>
        <v>381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cols>
    <col customWidth="1" min="1" max="1" width="11.13"/>
    <col customWidth="1" min="2" max="2" width="6.13"/>
    <col customWidth="1" min="3" max="3" width="8.88"/>
    <col customWidth="1" min="4" max="4" width="5.13"/>
    <col customWidth="1" min="5" max="5" width="14.25"/>
    <col customWidth="1" min="6" max="6" width="5.13"/>
    <col customWidth="1" min="7" max="7" width="12.0"/>
    <col customWidth="1" min="8" max="8" width="4.75"/>
    <col customWidth="1" min="9" max="9" width="12.88"/>
    <col customWidth="1" min="10" max="10" width="5.88"/>
    <col customWidth="1" min="11" max="11" width="9.38"/>
    <col customWidth="1" min="12" max="12" width="5.25"/>
  </cols>
  <sheetData>
    <row r="1" ht="12.75" customHeight="1">
      <c r="A1" s="58" t="s">
        <v>77</v>
      </c>
      <c r="B1" s="59"/>
      <c r="C1" s="58" t="s">
        <v>78</v>
      </c>
      <c r="D1" s="59"/>
      <c r="E1" s="58" t="s">
        <v>79</v>
      </c>
      <c r="F1" s="59"/>
      <c r="G1" s="58" t="s">
        <v>80</v>
      </c>
      <c r="H1" s="59"/>
      <c r="I1" s="58" t="s">
        <v>81</v>
      </c>
      <c r="J1" s="59"/>
      <c r="K1" s="58" t="s">
        <v>82</v>
      </c>
      <c r="L1" s="59"/>
    </row>
    <row r="2" ht="12.75" customHeight="1">
      <c r="A2" s="60" t="s">
        <v>83</v>
      </c>
      <c r="B2" s="60">
        <v>72.0</v>
      </c>
      <c r="C2" s="61" t="s">
        <v>84</v>
      </c>
      <c r="D2" s="60">
        <v>51.0</v>
      </c>
      <c r="E2" s="60" t="s">
        <v>85</v>
      </c>
      <c r="F2" s="60">
        <v>61.0</v>
      </c>
      <c r="G2" s="60" t="s">
        <v>86</v>
      </c>
      <c r="H2" s="60">
        <v>89.0</v>
      </c>
      <c r="I2" s="60" t="s">
        <v>87</v>
      </c>
      <c r="J2" s="60">
        <v>111.0</v>
      </c>
      <c r="K2" s="60" t="s">
        <v>88</v>
      </c>
      <c r="L2" s="60">
        <v>30.0</v>
      </c>
    </row>
    <row r="3" ht="12.75" customHeight="1">
      <c r="A3" s="60" t="s">
        <v>89</v>
      </c>
      <c r="B3" s="60">
        <v>78.0</v>
      </c>
      <c r="C3" s="60" t="s">
        <v>90</v>
      </c>
      <c r="D3" s="60">
        <v>51.0</v>
      </c>
      <c r="E3" s="60" t="s">
        <v>91</v>
      </c>
      <c r="F3" s="60">
        <v>193.0</v>
      </c>
      <c r="G3" s="60" t="s">
        <v>92</v>
      </c>
      <c r="H3" s="60">
        <v>99.0</v>
      </c>
      <c r="I3" s="60" t="s">
        <v>93</v>
      </c>
      <c r="J3" s="60">
        <v>36.0</v>
      </c>
      <c r="K3" s="60" t="s">
        <v>94</v>
      </c>
      <c r="L3" s="60">
        <v>65.0</v>
      </c>
    </row>
    <row r="4" ht="12.75" customHeight="1">
      <c r="A4" s="60" t="s">
        <v>95</v>
      </c>
      <c r="B4" s="60">
        <v>23.0</v>
      </c>
      <c r="C4" s="60" t="s">
        <v>96</v>
      </c>
      <c r="D4" s="60">
        <v>46.0</v>
      </c>
      <c r="E4" s="60" t="s">
        <v>97</v>
      </c>
      <c r="F4" s="60">
        <v>46.0</v>
      </c>
      <c r="G4" s="60" t="s">
        <v>98</v>
      </c>
      <c r="H4" s="60">
        <v>72.0</v>
      </c>
      <c r="I4" s="60" t="s">
        <v>99</v>
      </c>
      <c r="J4" s="60">
        <v>102.0</v>
      </c>
      <c r="K4" s="60" t="s">
        <v>100</v>
      </c>
      <c r="L4" s="60">
        <v>20.0</v>
      </c>
    </row>
    <row r="5" ht="12.75" customHeight="1">
      <c r="A5" s="60" t="s">
        <v>101</v>
      </c>
      <c r="B5" s="60">
        <v>36.0</v>
      </c>
      <c r="C5" s="60" t="s">
        <v>102</v>
      </c>
      <c r="D5" s="60">
        <v>51.0</v>
      </c>
      <c r="G5" s="60" t="s">
        <v>103</v>
      </c>
      <c r="H5" s="60">
        <v>22.0</v>
      </c>
      <c r="I5" s="60" t="s">
        <v>104</v>
      </c>
      <c r="J5" s="60">
        <v>48.0</v>
      </c>
      <c r="K5" s="60" t="s">
        <v>105</v>
      </c>
      <c r="L5" s="60">
        <v>89.0</v>
      </c>
    </row>
    <row r="6" ht="12.75" customHeight="1">
      <c r="A6" s="60" t="s">
        <v>106</v>
      </c>
      <c r="B6" s="60">
        <v>1.0</v>
      </c>
      <c r="C6" s="60" t="s">
        <v>107</v>
      </c>
      <c r="D6" s="60">
        <v>10.0</v>
      </c>
      <c r="E6" s="60"/>
      <c r="F6" s="60"/>
      <c r="G6" s="60" t="s">
        <v>108</v>
      </c>
      <c r="H6" s="60">
        <v>1.0</v>
      </c>
      <c r="I6" s="60" t="s">
        <v>109</v>
      </c>
      <c r="J6" s="60">
        <v>1.0</v>
      </c>
      <c r="K6" s="60" t="s">
        <v>110</v>
      </c>
      <c r="L6" s="60">
        <v>39.0</v>
      </c>
    </row>
    <row r="7" ht="12.75" customHeight="1">
      <c r="A7" s="60" t="s">
        <v>111</v>
      </c>
      <c r="B7" s="60">
        <v>50.0</v>
      </c>
      <c r="C7" s="60" t="s">
        <v>112</v>
      </c>
      <c r="D7" s="60">
        <v>1.0</v>
      </c>
      <c r="F7" s="60"/>
      <c r="G7" s="60" t="s">
        <v>113</v>
      </c>
      <c r="H7" s="60">
        <v>12.0</v>
      </c>
      <c r="I7" s="60" t="s">
        <v>114</v>
      </c>
      <c r="J7" s="60">
        <v>1.0</v>
      </c>
      <c r="K7" s="60" t="s">
        <v>115</v>
      </c>
      <c r="L7" s="60">
        <v>1.0</v>
      </c>
    </row>
    <row r="8" ht="12.75" customHeight="1">
      <c r="A8" s="60" t="s">
        <v>116</v>
      </c>
      <c r="B8" s="60">
        <v>1.0</v>
      </c>
      <c r="C8" s="60" t="s">
        <v>117</v>
      </c>
      <c r="D8" s="60">
        <v>1.0</v>
      </c>
      <c r="E8" s="60"/>
      <c r="F8" s="60"/>
      <c r="G8" s="60" t="s">
        <v>118</v>
      </c>
      <c r="H8" s="60">
        <v>1.0</v>
      </c>
      <c r="I8" s="60" t="s">
        <v>119</v>
      </c>
      <c r="J8" s="60">
        <v>1.0</v>
      </c>
      <c r="K8" s="60" t="s">
        <v>120</v>
      </c>
      <c r="L8" s="60">
        <v>1.0</v>
      </c>
    </row>
    <row r="9" ht="12.75" customHeight="1">
      <c r="A9" s="60" t="s">
        <v>121</v>
      </c>
      <c r="B9" s="60">
        <v>1.0</v>
      </c>
      <c r="C9" s="60" t="s">
        <v>122</v>
      </c>
      <c r="D9" s="60">
        <v>89.0</v>
      </c>
      <c r="E9" s="60"/>
      <c r="F9" s="60"/>
      <c r="G9" s="60" t="s">
        <v>123</v>
      </c>
      <c r="H9" s="60">
        <v>1.0</v>
      </c>
      <c r="I9" s="60"/>
      <c r="J9" s="60"/>
      <c r="K9" s="60" t="s">
        <v>124</v>
      </c>
      <c r="L9" s="60">
        <v>55.0</v>
      </c>
    </row>
    <row r="10" ht="12.75" customHeight="1">
      <c r="A10" s="62" t="s">
        <v>125</v>
      </c>
      <c r="B10" s="62">
        <f>SUM(B2:B9)</f>
        <v>262</v>
      </c>
      <c r="C10" s="63"/>
      <c r="D10" s="62">
        <f>SUM(D2:D9)</f>
        <v>300</v>
      </c>
      <c r="E10" s="63"/>
      <c r="F10" s="62">
        <f>SUM(F2:F9)</f>
        <v>300</v>
      </c>
      <c r="G10" s="63"/>
      <c r="H10" s="62">
        <f>SUM(H2:H9)</f>
        <v>297</v>
      </c>
      <c r="I10" s="63"/>
      <c r="J10" s="62">
        <f>SUM(J2:J9)</f>
        <v>300</v>
      </c>
      <c r="K10" s="63"/>
      <c r="L10" s="62">
        <f>SUM(L2:L9)</f>
        <v>300</v>
      </c>
    </row>
    <row r="11" ht="12.75" customHeight="1">
      <c r="A11" s="62" t="s">
        <v>126</v>
      </c>
      <c r="B11" s="62">
        <v>300.0</v>
      </c>
      <c r="C11" s="63"/>
      <c r="D11" s="62">
        <v>300.0</v>
      </c>
      <c r="E11" s="63"/>
      <c r="F11" s="62">
        <v>300.0</v>
      </c>
      <c r="G11" s="63"/>
      <c r="H11" s="62">
        <v>299.0</v>
      </c>
      <c r="I11" s="63"/>
      <c r="J11" s="62">
        <v>300.0</v>
      </c>
      <c r="K11" s="63"/>
      <c r="L11" s="62">
        <v>300.0</v>
      </c>
    </row>
    <row r="12" ht="12.75" customHeight="1">
      <c r="A12" s="64" t="s">
        <v>127</v>
      </c>
      <c r="B12" s="60">
        <f>B11-B10</f>
        <v>38</v>
      </c>
      <c r="C12" s="59"/>
      <c r="D12" s="60">
        <f>D11-D10</f>
        <v>0</v>
      </c>
      <c r="E12" s="5"/>
      <c r="F12" s="60">
        <f>F11-F10</f>
        <v>0</v>
      </c>
      <c r="G12" s="5"/>
      <c r="H12" s="60">
        <f>H11-H10</f>
        <v>2</v>
      </c>
      <c r="I12" s="5"/>
      <c r="J12" s="60">
        <f>J11-J10</f>
        <v>0</v>
      </c>
      <c r="K12" s="5"/>
      <c r="L12" s="60">
        <f>L11-L10</f>
        <v>0</v>
      </c>
    </row>
    <row r="13" ht="12.75" customHeight="1">
      <c r="A13" s="5"/>
      <c r="B13" s="5"/>
      <c r="C13" s="59"/>
      <c r="D13" s="5"/>
      <c r="E13" s="5"/>
      <c r="F13" s="5"/>
      <c r="G13" s="5"/>
      <c r="H13" s="5"/>
      <c r="I13" s="5"/>
      <c r="J13" s="5"/>
    </row>
    <row r="14" ht="12.75" customHeight="1">
      <c r="A14" s="5"/>
      <c r="B14" s="5"/>
      <c r="C14" s="59"/>
      <c r="D14" s="5"/>
      <c r="E14" s="5"/>
      <c r="F14" s="5"/>
      <c r="G14" s="5"/>
      <c r="H14" s="5"/>
      <c r="I14" s="5"/>
      <c r="J14" s="5"/>
    </row>
    <row r="15" ht="12.75" customHeight="1">
      <c r="A15" s="5"/>
      <c r="B15" s="5"/>
      <c r="C15" s="59"/>
      <c r="D15" s="5"/>
      <c r="E15" s="5"/>
      <c r="F15" s="59"/>
      <c r="G15" s="5"/>
      <c r="H15" s="5"/>
      <c r="I15" s="5"/>
      <c r="J15" s="5"/>
    </row>
    <row r="16" ht="12.75" customHeight="1">
      <c r="A16" s="5"/>
      <c r="B16" s="5"/>
      <c r="C16" s="59"/>
      <c r="D16" s="5"/>
      <c r="E16" s="5"/>
      <c r="F16" s="5"/>
      <c r="G16" s="5"/>
      <c r="H16" s="5"/>
      <c r="I16" s="5"/>
      <c r="J16" s="5"/>
    </row>
    <row r="17" ht="12.75" customHeight="1">
      <c r="A17" s="5"/>
      <c r="B17" s="5"/>
      <c r="C17" s="59"/>
      <c r="D17" s="5"/>
      <c r="E17" s="5"/>
      <c r="F17" s="5"/>
      <c r="G17" s="5"/>
      <c r="H17" s="5"/>
      <c r="I17" s="5"/>
      <c r="J17" s="5"/>
    </row>
    <row r="18" ht="12.75" customHeight="1">
      <c r="A18" s="5"/>
      <c r="B18" s="5"/>
      <c r="C18" s="59"/>
      <c r="D18" s="5"/>
      <c r="E18" s="5"/>
      <c r="F18" s="5"/>
      <c r="G18" s="5"/>
      <c r="H18" s="5"/>
      <c r="I18" s="5"/>
      <c r="J18" s="5"/>
    </row>
    <row r="19" ht="12.75" customHeight="1">
      <c r="A19" s="5"/>
      <c r="B19" s="5"/>
      <c r="C19" s="59"/>
      <c r="D19" s="5"/>
      <c r="E19" s="5"/>
      <c r="F19" s="5"/>
      <c r="G19" s="5"/>
      <c r="H19" s="5"/>
      <c r="I19" s="5"/>
      <c r="J19" s="5"/>
    </row>
    <row r="20" ht="12.75" customHeight="1">
      <c r="A20" s="5"/>
      <c r="B20" s="5"/>
      <c r="C20" s="59"/>
      <c r="D20" s="5"/>
      <c r="E20" s="5"/>
      <c r="F20" s="5"/>
      <c r="G20" s="5"/>
      <c r="H20" s="5"/>
      <c r="I20" s="5"/>
      <c r="J20" s="5"/>
    </row>
    <row r="21" ht="15.75" customHeight="1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ht="15.75" customHeight="1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ht="15.75" customHeight="1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ht="15.75" customHeight="1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ht="15.75" customHeight="1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ht="15.75" customHeight="1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ht="15.75" customHeight="1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ht="15.75" customHeight="1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ht="15.75" customHeight="1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ht="15.75" customHeight="1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ht="15.75" customHeight="1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ht="15.75" customHeight="1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ht="15.75" customHeight="1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ht="15.75" customHeight="1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ht="15.75" customHeight="1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ht="15.75" customHeight="1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ht="15.75" customHeight="1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ht="15.75" customHeight="1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ht="15.75" customHeight="1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ht="15.75" customHeight="1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ht="15.75" customHeight="1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ht="15.75" customHeight="1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ht="15.75" customHeight="1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ht="15.75" customHeight="1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ht="15.75" customHeight="1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ht="15.75" customHeight="1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ht="15.75" customHeight="1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ht="15.75" customHeight="1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ht="15.75" customHeight="1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ht="15.75" customHeight="1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ht="15.75" customHeight="1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ht="15.75" customHeight="1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ht="15.75" customHeight="1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ht="15.75" customHeight="1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ht="15.75" customHeight="1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ht="15.75" customHeight="1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ht="15.75" customHeight="1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ht="15.75" customHeight="1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ht="15.75" customHeight="1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ht="15.75" customHeight="1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ht="15.75" customHeight="1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ht="15.75" customHeight="1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ht="15.75" customHeight="1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ht="15.75" customHeight="1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ht="15.75" customHeight="1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ht="15.75" customHeight="1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ht="15.75" customHeight="1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ht="15.75" customHeight="1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ht="15.75" customHeight="1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ht="15.75" customHeight="1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ht="15.75" customHeight="1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ht="15.75" customHeight="1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ht="15.75" customHeight="1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ht="15.75" customHeight="1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ht="15.75" customHeight="1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ht="15.75" customHeight="1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ht="15.75" customHeight="1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ht="15.75" customHeight="1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ht="15.75" customHeight="1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ht="15.75" customHeight="1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ht="15.75" customHeight="1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ht="15.75" customHeight="1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ht="15.75" customHeight="1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ht="15.75" customHeight="1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ht="15.75" customHeight="1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ht="15.75" customHeight="1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ht="15.75" customHeight="1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ht="15.75" customHeight="1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ht="15.75" customHeight="1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ht="15.75" customHeight="1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ht="15.75" customHeight="1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ht="15.75" customHeight="1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ht="15.75" customHeight="1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ht="15.75" customHeight="1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ht="15.75" customHeight="1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ht="15.75" customHeight="1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ht="15.75" customHeight="1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ht="15.75" customHeight="1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ht="15.75" customHeight="1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ht="15.7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ht="15.7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ht="15.7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ht="15.7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ht="15.7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ht="15.7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ht="15.7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ht="15.7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ht="15.7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ht="15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ht="15.7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ht="15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ht="15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ht="15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ht="15.7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ht="15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ht="15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ht="15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ht="15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ht="15.7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ht="15.7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ht="15.7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ht="15.7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ht="15.7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ht="15.7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ht="15.7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ht="15.7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ht="15.7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ht="15.7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ht="15.7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ht="15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ht="15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ht="15.7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ht="15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ht="15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</row>
    <row r="135" ht="15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</row>
    <row r="136" ht="15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</row>
    <row r="137" ht="15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</row>
    <row r="138" ht="15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</row>
    <row r="139" ht="15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</row>
    <row r="140" ht="15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</row>
    <row r="141" ht="15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</row>
    <row r="142" ht="15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</row>
    <row r="143" ht="15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</row>
    <row r="144" ht="15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</row>
    <row r="145" ht="15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</row>
    <row r="146" ht="15.7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</row>
    <row r="147" ht="15.7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</row>
    <row r="148" ht="15.7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</row>
    <row r="149" ht="15.7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</row>
    <row r="150" ht="15.7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</row>
    <row r="151" ht="15.7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</row>
    <row r="152" ht="15.7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</row>
    <row r="153" ht="15.7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</row>
    <row r="154" ht="15.7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</row>
    <row r="155" ht="15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</row>
    <row r="156" ht="15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</row>
    <row r="157" ht="15.7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</row>
    <row r="158" ht="15.7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</row>
    <row r="159" ht="15.7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</row>
    <row r="160" ht="15.7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</row>
    <row r="161" ht="15.7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</row>
    <row r="162" ht="15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</row>
    <row r="163" ht="15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</row>
    <row r="164" ht="15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</row>
    <row r="165" ht="15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</row>
    <row r="166" ht="15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</row>
    <row r="167" ht="15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</row>
    <row r="168" ht="15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</row>
    <row r="169" ht="15.7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</row>
    <row r="170" ht="15.7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</row>
    <row r="171" ht="15.7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</row>
    <row r="172" ht="15.7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</row>
    <row r="173" ht="15.7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</row>
    <row r="174" ht="15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</row>
    <row r="175" ht="15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</row>
    <row r="176" ht="15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</row>
    <row r="177" ht="15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</row>
    <row r="178" ht="15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</row>
    <row r="179" ht="15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</row>
    <row r="180" ht="15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</row>
    <row r="181" ht="15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</row>
    <row r="182" ht="15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</row>
    <row r="183" ht="15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</row>
    <row r="184" ht="15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</row>
    <row r="185" ht="15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</row>
    <row r="186" ht="15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</row>
    <row r="187" ht="15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</row>
    <row r="188" ht="15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</row>
    <row r="189" ht="15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</row>
    <row r="190" ht="15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</row>
    <row r="191" ht="15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</row>
    <row r="192" ht="15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</row>
    <row r="193" ht="15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</row>
    <row r="194" ht="15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</row>
    <row r="195" ht="15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</row>
    <row r="196" ht="15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</row>
    <row r="197" ht="15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</row>
    <row r="198" ht="15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</row>
    <row r="199" ht="15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</row>
    <row r="200" ht="15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</row>
    <row r="201" ht="15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</row>
    <row r="202" ht="15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</row>
    <row r="203" ht="15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</row>
    <row r="204" ht="15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</row>
    <row r="205" ht="15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</row>
    <row r="206" ht="15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</row>
    <row r="207" ht="15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</row>
    <row r="208" ht="15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</row>
    <row r="209" ht="15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</row>
    <row r="210" ht="15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</row>
    <row r="211" ht="15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</row>
    <row r="212" ht="15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</row>
    <row r="213" ht="15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</row>
    <row r="214" ht="15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</row>
    <row r="215" ht="15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</row>
    <row r="216" ht="15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</row>
    <row r="217" ht="15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</row>
    <row r="218" ht="15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</row>
    <row r="219" ht="15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</row>
    <row r="220" ht="15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</row>
    <row r="221" ht="15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</row>
    <row r="222" ht="15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</row>
    <row r="223" ht="15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</row>
    <row r="224" ht="15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</row>
    <row r="225" ht="15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</row>
    <row r="226" ht="15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</row>
    <row r="227" ht="15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</row>
    <row r="228" ht="15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</row>
    <row r="229" ht="15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</row>
    <row r="230" ht="15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</row>
    <row r="231" ht="15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</row>
    <row r="232" ht="15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</row>
    <row r="233" ht="15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</row>
    <row r="234" ht="15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</row>
    <row r="235" ht="15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</row>
    <row r="236" ht="15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</row>
    <row r="237" ht="15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</row>
    <row r="238" ht="15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</row>
    <row r="239" ht="15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</row>
    <row r="240" ht="15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</row>
    <row r="241" ht="15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</row>
    <row r="242" ht="15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</row>
    <row r="243" ht="15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</row>
    <row r="244" ht="15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</row>
    <row r="245" ht="15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</row>
    <row r="246" ht="15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</row>
    <row r="247" ht="15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</row>
    <row r="248" ht="15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</row>
    <row r="249" ht="15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</row>
    <row r="250" ht="15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</row>
    <row r="251" ht="15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</row>
    <row r="252" ht="15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</row>
    <row r="253" ht="15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</row>
    <row r="254" ht="15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</row>
    <row r="255" ht="15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</row>
    <row r="256" ht="15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</row>
    <row r="257" ht="15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</row>
    <row r="258" ht="15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</row>
    <row r="259" ht="15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</row>
    <row r="260" ht="15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</row>
    <row r="261" ht="15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</row>
    <row r="262" ht="15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</row>
    <row r="263" ht="15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</row>
    <row r="264" ht="15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</row>
    <row r="265" ht="15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</row>
    <row r="266" ht="15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</row>
    <row r="267" ht="15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</row>
    <row r="268" ht="15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</row>
    <row r="269" ht="15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</row>
    <row r="270" ht="15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</row>
    <row r="271" ht="15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</row>
    <row r="272" ht="15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</row>
    <row r="273" ht="15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</row>
    <row r="274" ht="15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</row>
    <row r="275" ht="15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</row>
    <row r="276" ht="15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</row>
    <row r="277" ht="15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</row>
    <row r="278" ht="15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</row>
    <row r="279" ht="15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</row>
    <row r="280" ht="15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</row>
    <row r="281" ht="15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</row>
    <row r="282" ht="15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</row>
    <row r="283" ht="15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</row>
    <row r="284" ht="15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</row>
    <row r="285" ht="15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</row>
    <row r="286" ht="15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</row>
    <row r="287" ht="15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</row>
    <row r="288" ht="15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</row>
    <row r="289" ht="15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</row>
    <row r="290" ht="15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</row>
    <row r="291" ht="15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</row>
    <row r="292" ht="15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</row>
    <row r="293" ht="15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</row>
    <row r="294" ht="15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</row>
    <row r="295" ht="15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</row>
    <row r="296" ht="15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</row>
    <row r="297" ht="15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</row>
    <row r="298" ht="15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</row>
    <row r="299" ht="15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</row>
    <row r="300" ht="15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</row>
    <row r="301" ht="15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</row>
    <row r="302" ht="15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</row>
    <row r="303" ht="15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</row>
    <row r="304" ht="15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</row>
    <row r="305" ht="15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</row>
    <row r="306" ht="15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</row>
    <row r="307" ht="15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</row>
    <row r="308" ht="15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</row>
    <row r="309" ht="15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</row>
    <row r="310" ht="15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</row>
    <row r="311" ht="15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</row>
    <row r="312" ht="15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</row>
    <row r="313" ht="15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</row>
    <row r="314" ht="15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</row>
    <row r="315" ht="15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</row>
    <row r="316" ht="15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</row>
    <row r="317" ht="15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</row>
    <row r="318" ht="15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</row>
    <row r="319" ht="15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</row>
    <row r="320" ht="15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</row>
    <row r="321" ht="15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</row>
    <row r="322" ht="15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</row>
    <row r="323" ht="15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</row>
    <row r="324" ht="15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</row>
    <row r="325" ht="15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</row>
    <row r="326" ht="15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</row>
    <row r="327" ht="15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</row>
    <row r="328" ht="15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</row>
    <row r="329" ht="15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</row>
    <row r="330" ht="15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</row>
    <row r="331" ht="15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</row>
    <row r="332" ht="15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</row>
    <row r="333" ht="15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</row>
    <row r="334" ht="15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</row>
    <row r="335" ht="15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</row>
    <row r="336" ht="15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</row>
    <row r="337" ht="15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</row>
    <row r="338" ht="15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</row>
    <row r="339" ht="15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</row>
    <row r="340" ht="15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</row>
    <row r="341" ht="15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</row>
    <row r="342" ht="15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</row>
    <row r="343" ht="15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</row>
    <row r="344" ht="15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</row>
    <row r="345" ht="15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</row>
    <row r="346" ht="15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</row>
    <row r="347" ht="15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</row>
    <row r="348" ht="15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</row>
    <row r="349" ht="15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</row>
    <row r="350" ht="15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</row>
    <row r="351" ht="15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</row>
    <row r="352" ht="15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</row>
    <row r="353" ht="15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</row>
    <row r="354" ht="15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</row>
    <row r="355" ht="15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</row>
    <row r="356" ht="15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</row>
    <row r="357" ht="15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</row>
    <row r="358" ht="15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</row>
    <row r="359" ht="15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</row>
    <row r="360" ht="15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</row>
    <row r="361" ht="15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</row>
    <row r="362" ht="15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</row>
    <row r="363" ht="15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</row>
    <row r="364" ht="15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</row>
    <row r="365" ht="15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</row>
    <row r="366" ht="15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</row>
    <row r="367" ht="15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</row>
    <row r="368" ht="15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</row>
    <row r="369" ht="15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</row>
    <row r="370" ht="15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</row>
    <row r="371" ht="15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</row>
    <row r="372" ht="15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</row>
    <row r="373" ht="15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</row>
    <row r="374" ht="15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</row>
    <row r="375" ht="15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</row>
    <row r="376" ht="15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</row>
    <row r="377" ht="15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</row>
    <row r="378" ht="15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</row>
    <row r="379" ht="15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</row>
    <row r="380" ht="15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</row>
    <row r="381" ht="15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</row>
    <row r="382" ht="15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</row>
    <row r="383" ht="15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</row>
    <row r="384" ht="15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</row>
    <row r="385" ht="15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</row>
    <row r="386" ht="15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</row>
    <row r="387" ht="15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</row>
    <row r="388" ht="15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</row>
    <row r="389" ht="15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</row>
    <row r="390" ht="15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</row>
    <row r="391" ht="15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</row>
    <row r="392" ht="15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</row>
    <row r="393" ht="15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</row>
    <row r="394" ht="15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</row>
    <row r="395" ht="15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</row>
    <row r="396" ht="15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</row>
    <row r="397" ht="15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</row>
    <row r="398" ht="15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</row>
    <row r="399" ht="15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</row>
    <row r="400" ht="15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</row>
    <row r="401" ht="15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</row>
    <row r="402" ht="15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</row>
    <row r="403" ht="15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</row>
    <row r="404" ht="15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</row>
    <row r="405" ht="15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</row>
    <row r="406" ht="15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</row>
    <row r="407" ht="15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</row>
    <row r="408" ht="15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</row>
    <row r="409" ht="15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</row>
    <row r="410" ht="15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</row>
    <row r="411" ht="15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</row>
    <row r="412" ht="15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</row>
    <row r="413" ht="15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</row>
    <row r="414" ht="15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</row>
    <row r="415" ht="15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</row>
    <row r="416" ht="15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</row>
    <row r="417" ht="15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</row>
    <row r="418" ht="15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</row>
    <row r="419" ht="15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</row>
    <row r="420" ht="15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</row>
    <row r="421" ht="15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</row>
    <row r="422" ht="15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</row>
    <row r="423" ht="15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</row>
    <row r="424" ht="15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</row>
    <row r="425" ht="15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</row>
    <row r="426" ht="15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</row>
    <row r="427" ht="15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</row>
    <row r="428" ht="15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</row>
    <row r="429" ht="15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</row>
    <row r="430" ht="15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</row>
    <row r="431" ht="15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</row>
    <row r="432" ht="15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</row>
    <row r="433" ht="15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</row>
    <row r="434" ht="15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</row>
    <row r="435" ht="15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</row>
    <row r="436" ht="15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</row>
    <row r="437" ht="15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</row>
    <row r="438" ht="15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</row>
    <row r="439" ht="15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</row>
    <row r="440" ht="15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</row>
    <row r="441" ht="15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</row>
    <row r="442" ht="15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</row>
    <row r="443" ht="15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</row>
    <row r="444" ht="15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</row>
    <row r="445" ht="15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</row>
    <row r="446" ht="15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</row>
    <row r="447" ht="15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</row>
    <row r="448" ht="15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</row>
    <row r="449" ht="15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</row>
    <row r="450" ht="15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</row>
    <row r="451" ht="15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</row>
    <row r="452" ht="15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</row>
    <row r="453" ht="15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</row>
    <row r="454" ht="15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</row>
    <row r="455" ht="15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</row>
    <row r="456" ht="15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</row>
    <row r="457" ht="15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</row>
    <row r="458" ht="15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</row>
    <row r="459" ht="15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</row>
    <row r="460" ht="15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</row>
    <row r="461" ht="15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</row>
    <row r="462" ht="15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</row>
    <row r="463" ht="15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</row>
    <row r="464" ht="15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</row>
    <row r="465" ht="15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</row>
    <row r="466" ht="15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</row>
    <row r="467" ht="15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</row>
    <row r="468" ht="15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</row>
    <row r="469" ht="15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</row>
    <row r="470" ht="15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</row>
    <row r="471" ht="15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</row>
    <row r="472" ht="15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</row>
    <row r="473" ht="15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</row>
    <row r="474" ht="15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</row>
    <row r="475" ht="15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</row>
    <row r="476" ht="15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</row>
    <row r="477" ht="15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</row>
    <row r="478" ht="15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</row>
    <row r="479" ht="15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</row>
    <row r="480" ht="15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</row>
    <row r="481" ht="15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</row>
    <row r="482" ht="15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</row>
    <row r="483" ht="15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</row>
    <row r="484" ht="15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</row>
    <row r="485" ht="15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</row>
    <row r="486" ht="15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</row>
    <row r="487" ht="15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</row>
    <row r="488" ht="15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</row>
    <row r="489" ht="15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</row>
    <row r="490" ht="15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</row>
    <row r="491" ht="15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</row>
    <row r="492" ht="15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</row>
    <row r="493" ht="15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</row>
    <row r="494" ht="15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</row>
    <row r="495" ht="15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</row>
    <row r="496" ht="15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</row>
    <row r="497" ht="15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</row>
    <row r="498" ht="15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</row>
    <row r="499" ht="15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</row>
    <row r="500" ht="15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</row>
    <row r="501" ht="15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</row>
    <row r="502" ht="15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</row>
    <row r="503" ht="15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</row>
    <row r="504" ht="15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</row>
    <row r="505" ht="15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</row>
    <row r="506" ht="15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</row>
    <row r="507" ht="15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</row>
    <row r="508" ht="15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</row>
    <row r="509" ht="15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</row>
    <row r="510" ht="15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</row>
    <row r="511" ht="15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</row>
    <row r="512" ht="15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</row>
    <row r="513" ht="15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</row>
    <row r="514" ht="15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</row>
    <row r="515" ht="15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</row>
    <row r="516" ht="15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</row>
    <row r="517" ht="15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</row>
    <row r="518" ht="15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</row>
    <row r="519" ht="15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</row>
    <row r="520" ht="15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</row>
    <row r="521" ht="15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</row>
    <row r="522" ht="15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</row>
    <row r="523" ht="15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</row>
    <row r="524" ht="15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</row>
    <row r="525" ht="15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</row>
    <row r="526" ht="15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</row>
    <row r="527" ht="15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</row>
    <row r="528" ht="15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</row>
    <row r="529" ht="15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</row>
    <row r="530" ht="15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</row>
    <row r="531" ht="15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</row>
    <row r="532" ht="15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</row>
    <row r="533" ht="15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</row>
    <row r="534" ht="15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</row>
    <row r="535" ht="15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</row>
    <row r="536" ht="15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</row>
    <row r="537" ht="15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</row>
    <row r="538" ht="15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</row>
    <row r="539" ht="15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</row>
    <row r="540" ht="15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</row>
    <row r="541" ht="15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</row>
    <row r="542" ht="15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</row>
    <row r="543" ht="15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</row>
    <row r="544" ht="15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</row>
    <row r="545" ht="15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</row>
    <row r="546" ht="15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</row>
    <row r="547" ht="15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</row>
    <row r="548" ht="15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</row>
    <row r="549" ht="15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</row>
    <row r="550" ht="15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</row>
    <row r="551" ht="15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</row>
    <row r="552" ht="15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</row>
    <row r="553" ht="15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</row>
    <row r="554" ht="15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</row>
    <row r="555" ht="15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</row>
    <row r="556" ht="15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</row>
    <row r="557" ht="15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</row>
    <row r="558" ht="15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</row>
    <row r="559" ht="15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</row>
    <row r="560" ht="15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</row>
    <row r="561" ht="15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</row>
    <row r="562" ht="15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</row>
    <row r="563" ht="15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</row>
    <row r="564" ht="15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</row>
    <row r="565" ht="15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</row>
    <row r="566" ht="15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</row>
    <row r="567" ht="15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</row>
    <row r="568" ht="15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</row>
    <row r="569" ht="15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</row>
    <row r="570" ht="15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</row>
    <row r="571" ht="15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</row>
    <row r="572" ht="15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</row>
    <row r="573" ht="15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</row>
    <row r="574" ht="15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</row>
    <row r="575" ht="15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</row>
    <row r="576" ht="15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</row>
    <row r="577" ht="15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</row>
    <row r="578" ht="15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</row>
    <row r="579" ht="15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</row>
    <row r="580" ht="15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</row>
    <row r="581" ht="15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</row>
    <row r="582" ht="15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</row>
    <row r="583" ht="15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</row>
    <row r="584" ht="15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</row>
    <row r="585" ht="15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</row>
    <row r="586" ht="15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</row>
    <row r="587" ht="15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</row>
    <row r="588" ht="15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</row>
    <row r="589" ht="15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</row>
    <row r="590" ht="15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</row>
    <row r="591" ht="15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</row>
    <row r="592" ht="15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</row>
    <row r="593" ht="15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</row>
    <row r="594" ht="15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</row>
    <row r="595" ht="15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</row>
    <row r="596" ht="15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</row>
    <row r="597" ht="15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</row>
    <row r="598" ht="15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</row>
    <row r="599" ht="15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</row>
    <row r="600" ht="15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</row>
    <row r="601" ht="15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</row>
    <row r="602" ht="15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</row>
    <row r="603" ht="15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</row>
    <row r="604" ht="15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</row>
    <row r="605" ht="15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</row>
    <row r="606" ht="15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</row>
    <row r="607" ht="15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</row>
    <row r="608" ht="15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</row>
    <row r="609" ht="15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</row>
    <row r="610" ht="15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</row>
    <row r="611" ht="15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</row>
    <row r="612" ht="15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</row>
    <row r="613" ht="15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</row>
    <row r="614" ht="15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</row>
    <row r="615" ht="15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</row>
    <row r="616" ht="15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</row>
    <row r="617" ht="15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</row>
    <row r="618" ht="15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</row>
    <row r="619" ht="15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</row>
    <row r="620" ht="15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</row>
    <row r="621" ht="15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</row>
    <row r="622" ht="15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</row>
    <row r="623" ht="15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</row>
    <row r="624" ht="15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</row>
    <row r="625" ht="15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</row>
    <row r="626" ht="15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</row>
    <row r="627" ht="15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</row>
    <row r="628" ht="15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</row>
    <row r="629" ht="15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</row>
    <row r="630" ht="15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</row>
    <row r="631" ht="15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</row>
    <row r="632" ht="15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</row>
    <row r="633" ht="15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</row>
    <row r="634" ht="15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</row>
    <row r="635" ht="15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</row>
    <row r="636" ht="15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</row>
    <row r="637" ht="15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</row>
    <row r="638" ht="15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</row>
    <row r="639" ht="15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</row>
    <row r="640" ht="15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</row>
    <row r="641" ht="15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</row>
    <row r="642" ht="15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</row>
    <row r="643" ht="15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</row>
    <row r="644" ht="15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</row>
    <row r="645" ht="15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</row>
    <row r="646" ht="15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</row>
    <row r="647" ht="15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</row>
    <row r="648" ht="15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</row>
    <row r="649" ht="15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</row>
    <row r="650" ht="15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</row>
    <row r="651" ht="15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</row>
    <row r="652" ht="15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</row>
    <row r="653" ht="15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</row>
    <row r="654" ht="15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</row>
    <row r="655" ht="15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</row>
    <row r="656" ht="15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</row>
    <row r="657" ht="15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</row>
    <row r="658" ht="15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</row>
    <row r="659" ht="15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</row>
    <row r="660" ht="15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</row>
    <row r="661" ht="15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</row>
    <row r="662" ht="15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</row>
    <row r="663" ht="15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</row>
    <row r="664" ht="15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</row>
    <row r="665" ht="15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</row>
    <row r="666" ht="15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</row>
    <row r="667" ht="15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</row>
    <row r="668" ht="15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</row>
    <row r="669" ht="15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</row>
    <row r="670" ht="15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</row>
    <row r="671" ht="15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</row>
    <row r="672" ht="15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</row>
    <row r="673" ht="15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</row>
    <row r="674" ht="15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</row>
    <row r="675" ht="15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</row>
    <row r="676" ht="15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</row>
    <row r="677" ht="15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</row>
    <row r="678" ht="15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</row>
    <row r="679" ht="15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</row>
    <row r="680" ht="15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</row>
    <row r="681" ht="15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</row>
    <row r="682" ht="15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</row>
    <row r="683" ht="15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</row>
    <row r="684" ht="15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</row>
    <row r="685" ht="15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</row>
    <row r="686" ht="15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</row>
    <row r="687" ht="15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</row>
    <row r="688" ht="15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</row>
    <row r="689" ht="15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</row>
    <row r="690" ht="15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</row>
    <row r="691" ht="15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</row>
    <row r="692" ht="15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</row>
    <row r="693" ht="15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</row>
    <row r="694" ht="15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</row>
    <row r="695" ht="15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</row>
    <row r="696" ht="15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</row>
    <row r="697" ht="15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</row>
    <row r="698" ht="15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</row>
    <row r="699" ht="15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</row>
    <row r="700" ht="15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</row>
    <row r="701" ht="15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</row>
    <row r="702" ht="15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</row>
    <row r="703" ht="15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</row>
    <row r="704" ht="15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</row>
    <row r="705" ht="15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</row>
    <row r="706" ht="15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</row>
    <row r="707" ht="15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</row>
    <row r="708" ht="15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</row>
    <row r="709" ht="15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</row>
    <row r="710" ht="15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</row>
    <row r="711" ht="15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</row>
    <row r="712" ht="15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</row>
    <row r="713" ht="15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</row>
    <row r="714" ht="15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</row>
    <row r="715" ht="15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</row>
    <row r="716" ht="15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</row>
    <row r="717" ht="15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</row>
    <row r="718" ht="15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</row>
    <row r="719" ht="15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</row>
    <row r="720" ht="15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</row>
    <row r="721" ht="15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</row>
    <row r="722" ht="15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</row>
    <row r="723" ht="15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</row>
    <row r="724" ht="15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</row>
    <row r="725" ht="15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</row>
    <row r="726" ht="15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</row>
    <row r="727" ht="15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</row>
    <row r="728" ht="15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</row>
    <row r="729" ht="15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</row>
    <row r="730" ht="15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</row>
    <row r="731" ht="15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</row>
    <row r="732" ht="15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</row>
    <row r="733" ht="15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</row>
    <row r="734" ht="15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</row>
    <row r="735" ht="15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</row>
    <row r="736" ht="15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</row>
    <row r="737" ht="15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</row>
    <row r="738" ht="15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</row>
    <row r="739" ht="15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</row>
    <row r="740" ht="15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</row>
    <row r="741" ht="15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</row>
    <row r="742" ht="15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</row>
    <row r="743" ht="15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</row>
    <row r="744" ht="15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</row>
    <row r="745" ht="15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</row>
    <row r="746" ht="15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</row>
    <row r="747" ht="15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</row>
    <row r="748" ht="15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</row>
    <row r="749" ht="15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</row>
    <row r="750" ht="15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</row>
    <row r="751" ht="15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</row>
    <row r="752" ht="15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</row>
    <row r="753" ht="15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</row>
    <row r="754" ht="15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</row>
    <row r="755" ht="15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</row>
    <row r="756" ht="15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</row>
    <row r="757" ht="15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</row>
    <row r="758" ht="15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</row>
    <row r="759" ht="15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</row>
    <row r="760" ht="15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</row>
    <row r="761" ht="15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</row>
    <row r="762" ht="15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</row>
    <row r="763" ht="15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</row>
    <row r="764" ht="15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</row>
    <row r="765" ht="15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</row>
    <row r="766" ht="15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</row>
    <row r="767" ht="15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</row>
    <row r="768" ht="15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</row>
    <row r="769" ht="15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</row>
    <row r="770" ht="15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</row>
    <row r="771" ht="15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</row>
    <row r="772" ht="15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</row>
    <row r="773" ht="15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</row>
    <row r="774" ht="15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</row>
    <row r="775" ht="15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</row>
    <row r="776" ht="15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</row>
    <row r="777" ht="15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</row>
    <row r="778" ht="15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</row>
    <row r="779" ht="15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</row>
    <row r="780" ht="15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</row>
    <row r="781" ht="15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</row>
    <row r="782" ht="15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</row>
    <row r="783" ht="15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</row>
    <row r="784" ht="15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</row>
    <row r="785" ht="15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</row>
    <row r="786" ht="15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</row>
    <row r="787" ht="15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</row>
    <row r="788" ht="15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</row>
    <row r="789" ht="15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</row>
    <row r="790" ht="15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</row>
    <row r="791" ht="15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</row>
    <row r="792" ht="15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</row>
    <row r="793" ht="15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</row>
    <row r="794" ht="15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</row>
    <row r="795" ht="15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</row>
    <row r="796" ht="15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</row>
    <row r="797" ht="15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</row>
    <row r="798" ht="15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</row>
    <row r="799" ht="15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</row>
    <row r="800" ht="15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</row>
    <row r="801" ht="15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</row>
    <row r="802" ht="15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</row>
    <row r="803" ht="15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</row>
    <row r="804" ht="15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</row>
    <row r="805" ht="15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</row>
    <row r="806" ht="15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</row>
    <row r="807" ht="15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</row>
    <row r="808" ht="15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</row>
    <row r="809" ht="15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</row>
    <row r="810" ht="15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</row>
    <row r="811" ht="15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</row>
    <row r="812" ht="15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</row>
    <row r="813" ht="15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</row>
    <row r="814" ht="15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</row>
    <row r="815" ht="15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</row>
    <row r="816" ht="15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</row>
    <row r="817" ht="15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</row>
    <row r="818" ht="15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</row>
    <row r="819" ht="15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</row>
    <row r="820" ht="15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</row>
    <row r="821" ht="15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</row>
    <row r="822" ht="15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</row>
    <row r="823" ht="15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</row>
    <row r="824" ht="15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</row>
    <row r="825" ht="15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</row>
    <row r="826" ht="15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</row>
    <row r="827" ht="15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</row>
    <row r="828" ht="15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</row>
    <row r="829" ht="15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</row>
    <row r="830" ht="15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</row>
    <row r="831" ht="15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</row>
    <row r="832" ht="15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</row>
    <row r="833" ht="15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</row>
    <row r="834" ht="15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</row>
    <row r="835" ht="15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</row>
    <row r="836" ht="15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</row>
    <row r="837" ht="15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</row>
    <row r="838" ht="15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</row>
    <row r="839" ht="15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</row>
    <row r="840" ht="15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</row>
    <row r="841" ht="15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</row>
    <row r="842" ht="15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</row>
    <row r="843" ht="15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</row>
    <row r="844" ht="15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</row>
    <row r="845" ht="15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</row>
    <row r="846" ht="15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</row>
    <row r="847" ht="15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</row>
    <row r="848" ht="15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</row>
    <row r="849" ht="15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</row>
    <row r="850" ht="15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</row>
    <row r="851" ht="15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</row>
    <row r="852" ht="15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</row>
    <row r="853" ht="15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</row>
    <row r="854" ht="15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</row>
    <row r="855" ht="15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</row>
    <row r="856" ht="15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</row>
    <row r="857" ht="15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</row>
    <row r="858" ht="15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</row>
    <row r="859" ht="15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</row>
    <row r="860" ht="15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</row>
    <row r="861" ht="15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</row>
    <row r="862" ht="15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</row>
    <row r="863" ht="15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</row>
    <row r="864" ht="15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</row>
    <row r="865" ht="15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</row>
    <row r="866" ht="15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</row>
    <row r="867" ht="15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</row>
    <row r="868" ht="15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</row>
    <row r="869" ht="15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</row>
    <row r="870" ht="15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</row>
    <row r="871" ht="15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</row>
    <row r="872" ht="15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</row>
    <row r="873" ht="15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</row>
    <row r="874" ht="15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</row>
    <row r="875" ht="15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</row>
    <row r="876" ht="15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</row>
    <row r="877" ht="15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</row>
    <row r="878" ht="15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</row>
    <row r="879" ht="15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</row>
    <row r="880" ht="15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</row>
    <row r="881" ht="15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</row>
    <row r="882" ht="15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</row>
    <row r="883" ht="15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</row>
    <row r="884" ht="15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</row>
    <row r="885" ht="15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</row>
    <row r="886" ht="15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</row>
    <row r="887" ht="15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</row>
    <row r="888" ht="15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</row>
    <row r="889" ht="15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</row>
    <row r="890" ht="15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</row>
    <row r="891" ht="15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</row>
    <row r="892" ht="15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</row>
    <row r="893" ht="15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</row>
    <row r="894" ht="15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</row>
    <row r="895" ht="15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</row>
    <row r="896" ht="15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</row>
    <row r="897" ht="15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</row>
    <row r="898" ht="15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</row>
    <row r="899" ht="15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</row>
    <row r="900" ht="15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</row>
    <row r="901" ht="15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</row>
    <row r="902" ht="15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</row>
    <row r="903" ht="15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</row>
    <row r="904" ht="15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</row>
    <row r="905" ht="15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</row>
    <row r="906" ht="15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</row>
    <row r="907" ht="15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</row>
    <row r="908" ht="15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</row>
    <row r="909" ht="15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</row>
    <row r="910" ht="15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</row>
    <row r="911" ht="15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</row>
    <row r="912" ht="15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</row>
    <row r="913" ht="15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</row>
    <row r="914" ht="15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</row>
    <row r="915" ht="15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</row>
    <row r="916" ht="15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</row>
    <row r="917" ht="15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</row>
    <row r="918" ht="15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</row>
    <row r="919" ht="15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</row>
    <row r="920" ht="15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</row>
    <row r="921" ht="15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</row>
    <row r="922" ht="15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</row>
    <row r="923" ht="15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</row>
    <row r="924" ht="15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</row>
    <row r="925" ht="15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</row>
    <row r="926" ht="15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</row>
    <row r="927" ht="15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</row>
    <row r="928" ht="15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</row>
    <row r="929" ht="15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</row>
    <row r="930" ht="15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</row>
    <row r="931" ht="15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</row>
    <row r="932" ht="15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</row>
    <row r="933" ht="15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</row>
    <row r="934" ht="15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</row>
    <row r="935" ht="15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</row>
    <row r="936" ht="15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</row>
    <row r="937" ht="15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</row>
    <row r="938" ht="15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</row>
    <row r="939" ht="15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</row>
    <row r="940" ht="15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</row>
    <row r="941" ht="15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</row>
    <row r="942" ht="15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</row>
    <row r="943" ht="15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</row>
    <row r="944" ht="15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</row>
    <row r="945" ht="15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</row>
    <row r="946" ht="15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</row>
    <row r="947" ht="15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</row>
    <row r="948" ht="15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</row>
    <row r="949" ht="15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</row>
    <row r="950" ht="15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</row>
    <row r="951" ht="15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</row>
    <row r="952" ht="15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</row>
    <row r="953" ht="15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</row>
    <row r="954" ht="15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</row>
    <row r="955" ht="15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</row>
    <row r="956" ht="15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</row>
    <row r="957" ht="15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</row>
    <row r="958" ht="15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</row>
    <row r="959" ht="15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</row>
    <row r="960" ht="15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</row>
    <row r="961" ht="15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</row>
    <row r="962" ht="15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</row>
    <row r="963" ht="15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</row>
    <row r="964" ht="15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</row>
    <row r="965" ht="15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</row>
    <row r="966" ht="15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</row>
    <row r="967" ht="15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</row>
    <row r="968" ht="15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</row>
    <row r="969" ht="15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</row>
    <row r="970" ht="15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</row>
    <row r="971" ht="15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</row>
    <row r="972" ht="15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</row>
    <row r="973" ht="15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</row>
    <row r="974" ht="15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</row>
    <row r="975" ht="15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</row>
    <row r="976" ht="15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</row>
    <row r="977" ht="15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</row>
    <row r="978" ht="15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</row>
    <row r="979" ht="15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</row>
    <row r="980" ht="15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</row>
    <row r="981" ht="15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</row>
    <row r="982" ht="15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</row>
    <row r="983" ht="15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</row>
    <row r="984" ht="15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</row>
    <row r="985" ht="15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</row>
    <row r="986" ht="15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</row>
    <row r="987" ht="15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</row>
    <row r="988" ht="15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</row>
    <row r="989" ht="15.7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</row>
    <row r="990" ht="15.7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</row>
    <row r="991" ht="15.7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</row>
    <row r="992" ht="15.7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</row>
    <row r="993" ht="15.7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</row>
    <row r="994" ht="15.7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</row>
    <row r="995" ht="15.7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</row>
    <row r="996" ht="15.7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</row>
    <row r="997" ht="15.7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</row>
    <row r="998" ht="15.7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</row>
    <row r="999" ht="15.7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</row>
  </sheetData>
  <drawing r:id="rId1"/>
</worksheet>
</file>